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21660" windowHeight="4275" tabRatio="790" activeTab="17"/>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4" i="79" l="1"/>
  <c r="E5" i="79"/>
  <c r="E4" i="79"/>
  <c r="E3" i="79"/>
  <c r="E10" i="90"/>
  <c r="E9" i="90"/>
  <c r="E8" i="90"/>
  <c r="E7" i="90"/>
  <c r="E6" i="90"/>
  <c r="E5" i="90"/>
  <c r="E4" i="90"/>
  <c r="E3" i="90"/>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6" i="87"/>
  <c r="E5" i="87"/>
  <c r="E4" i="87"/>
  <c r="E3" i="87"/>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9" i="71"/>
  <c r="E8" i="71"/>
  <c r="E7" i="71"/>
  <c r="E6" i="71"/>
  <c r="E5" i="71"/>
  <c r="E4" i="71"/>
  <c r="E3" i="71"/>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E10" i="78"/>
  <c r="E9" i="78"/>
  <c r="E8" i="78"/>
  <c r="E7" i="78"/>
  <c r="E6" i="78"/>
  <c r="E5" i="78"/>
  <c r="E4" i="78"/>
  <c r="E3"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AP10" i="9" s="1"/>
  <c r="P10" i="9"/>
  <c r="P11" i="9"/>
  <c r="R11" i="9"/>
  <c r="P12" i="9"/>
  <c r="P13" i="9"/>
  <c r="P5" i="9"/>
  <c r="AL5" i="9" s="1"/>
  <c r="P6" i="9"/>
  <c r="R6" i="9"/>
  <c r="AM6" i="9" s="1"/>
  <c r="Q5" i="9"/>
  <c r="Q6" i="9"/>
  <c r="S6" i="9"/>
  <c r="AO6" i="9" s="1"/>
  <c r="P7" i="9"/>
  <c r="P8" i="9"/>
  <c r="R8" i="9" s="1"/>
  <c r="AM8" i="9" s="1"/>
  <c r="Q7" i="9"/>
  <c r="Q8" i="9"/>
  <c r="S8" i="9" s="1"/>
  <c r="AA13" i="9"/>
  <c r="AB13" i="9"/>
  <c r="T13" i="9"/>
  <c r="AA12" i="9"/>
  <c r="AB12" i="9"/>
  <c r="T12" i="9"/>
  <c r="W5" i="9"/>
  <c r="Z5" i="9"/>
  <c r="AH5" i="9"/>
  <c r="AI5" i="9"/>
  <c r="AJ5" i="9"/>
  <c r="AN5" i="9"/>
  <c r="T5" i="9"/>
  <c r="W6" i="9"/>
  <c r="X6" i="9" s="1"/>
  <c r="Y6" i="9"/>
  <c r="Z6" i="9"/>
  <c r="AA6" i="9"/>
  <c r="AH6" i="9"/>
  <c r="AI6" i="9"/>
  <c r="AJ6" i="9"/>
  <c r="AL6" i="9"/>
  <c r="AN6" i="9"/>
  <c r="T6" i="9"/>
  <c r="U6" i="9"/>
  <c r="W7" i="9"/>
  <c r="Z7" i="9"/>
  <c r="AG7" i="9"/>
  <c r="AH7" i="9"/>
  <c r="AI7" i="9"/>
  <c r="AK7" i="9"/>
  <c r="AL7" i="9"/>
  <c r="AN7" i="9"/>
  <c r="T7" i="9"/>
  <c r="W8" i="9"/>
  <c r="X8" i="9" s="1"/>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E9" i="16"/>
  <c r="N9" i="16"/>
  <c r="AC9" i="16" s="1"/>
  <c r="F9" i="16"/>
  <c r="D10" i="16"/>
  <c r="E10" i="16"/>
  <c r="F10" i="16"/>
  <c r="N13" i="16"/>
  <c r="N14" i="16"/>
  <c r="D17" i="16"/>
  <c r="N17" i="16" s="1"/>
  <c r="AC17" i="16" s="1"/>
  <c r="E17" i="16"/>
  <c r="F17" i="16"/>
  <c r="D18" i="16"/>
  <c r="E18" i="16"/>
  <c r="N18" i="16" s="1"/>
  <c r="AC18" i="16" s="1"/>
  <c r="F18" i="16"/>
  <c r="B2" i="16"/>
  <c r="D7" i="16"/>
  <c r="E7" i="16"/>
  <c r="F7" i="16"/>
  <c r="H7" i="16"/>
  <c r="D8" i="16"/>
  <c r="N8" i="16" s="1"/>
  <c r="E8" i="16"/>
  <c r="F8" i="16"/>
  <c r="H8" i="16"/>
  <c r="D11" i="16"/>
  <c r="E11" i="16"/>
  <c r="F11" i="16"/>
  <c r="H11" i="16"/>
  <c r="N11" i="16"/>
  <c r="AC11" i="16" s="1"/>
  <c r="D12" i="16"/>
  <c r="E12" i="16"/>
  <c r="F12" i="16"/>
  <c r="H12" i="16"/>
  <c r="D15" i="16"/>
  <c r="E15" i="16"/>
  <c r="N15" i="16"/>
  <c r="F15" i="16"/>
  <c r="H15" i="16"/>
  <c r="D16" i="16"/>
  <c r="E16" i="16"/>
  <c r="F16" i="16"/>
  <c r="H16" i="16"/>
  <c r="D19" i="16"/>
  <c r="E19" i="16"/>
  <c r="N19" i="16" s="1"/>
  <c r="AC19" i="16" s="1"/>
  <c r="F19" i="16"/>
  <c r="H19" i="16"/>
  <c r="D20" i="16"/>
  <c r="E20" i="16"/>
  <c r="N20" i="16" s="1"/>
  <c r="O20" i="16" s="1"/>
  <c r="F20" i="16"/>
  <c r="H20" i="16"/>
  <c r="O5" i="16"/>
  <c r="O6" i="16"/>
  <c r="AG5" i="16" s="1"/>
  <c r="O14"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F3" i="16"/>
  <c r="AE25" i="16"/>
  <c r="AE3" i="16"/>
  <c r="T24" i="16"/>
  <c r="S25" i="16"/>
  <c r="S24" i="16"/>
  <c r="AD6" i="16"/>
  <c r="AC13" i="16"/>
  <c r="AC5" i="16"/>
  <c r="W18" i="16"/>
  <c r="W17" i="16"/>
  <c r="W13" i="16"/>
  <c r="W12" i="16"/>
  <c r="W8" i="16"/>
  <c r="W6" i="16"/>
  <c r="U3" i="16"/>
  <c r="M3" i="16"/>
  <c r="AB7" i="16"/>
  <c r="AB8" i="16"/>
  <c r="AB12" i="16"/>
  <c r="AB14" i="16"/>
  <c r="AB18" i="16"/>
  <c r="AB19" i="16"/>
  <c r="U25" i="16"/>
  <c r="U24" i="16"/>
  <c r="S14" i="16"/>
  <c r="S5" i="16"/>
  <c r="Z18" i="16"/>
  <c r="Z17" i="16"/>
  <c r="Z9" i="16"/>
  <c r="Z6" i="16"/>
  <c r="F21" i="16"/>
  <c r="D21" i="16"/>
  <c r="P5" i="16"/>
  <c r="Q5" i="16"/>
  <c r="V6" i="16"/>
  <c r="X6" i="16"/>
  <c r="P6" i="16"/>
  <c r="R6" i="16"/>
  <c r="X7" i="16"/>
  <c r="P7" i="16"/>
  <c r="X8" i="16"/>
  <c r="P8" i="16"/>
  <c r="X9" i="16"/>
  <c r="P9" i="16"/>
  <c r="X10" i="16"/>
  <c r="P10" i="16"/>
  <c r="X11" i="16"/>
  <c r="P11" i="16"/>
  <c r="P12" i="16"/>
  <c r="T13" i="16"/>
  <c r="X13" i="16"/>
  <c r="P13" i="16"/>
  <c r="T14" i="16"/>
  <c r="V14" i="16"/>
  <c r="P14" i="16"/>
  <c r="Q14" i="16" s="1"/>
  <c r="P15" i="16"/>
  <c r="X16" i="16"/>
  <c r="P16" i="16"/>
  <c r="P17" i="16"/>
  <c r="P18" i="16"/>
  <c r="X19" i="16"/>
  <c r="P19" i="16"/>
  <c r="P20" i="16"/>
  <c r="P22" i="16"/>
  <c r="X3" i="16"/>
  <c r="V3" i="16"/>
  <c r="P23" i="16"/>
  <c r="P24" i="16"/>
  <c r="P25" i="16"/>
  <c r="F3" i="16"/>
  <c r="H3" i="16"/>
  <c r="L3" i="16"/>
  <c r="Q3" i="16"/>
  <c r="B2" i="22"/>
  <c r="AC101" i="22" s="1"/>
  <c r="AC82" i="22"/>
  <c r="AC53" i="22"/>
  <c r="AC40" i="22"/>
  <c r="AC36" i="22"/>
  <c r="AB51" i="22"/>
  <c r="AB46" i="22"/>
  <c r="AB41" i="22"/>
  <c r="AB38" i="22"/>
  <c r="AB30" i="22"/>
  <c r="R133" i="22"/>
  <c r="AH133" i="22" s="1"/>
  <c r="R132" i="22"/>
  <c r="R131" i="22"/>
  <c r="R129" i="22"/>
  <c r="S129" i="22" s="1"/>
  <c r="R128" i="22"/>
  <c r="R127" i="22"/>
  <c r="R125" i="22"/>
  <c r="R124" i="22"/>
  <c r="R123" i="22"/>
  <c r="S123" i="22"/>
  <c r="R122" i="22"/>
  <c r="R121" i="22"/>
  <c r="R120" i="22"/>
  <c r="S120" i="22"/>
  <c r="R119" i="22"/>
  <c r="R118" i="22"/>
  <c r="S118" i="22" s="1"/>
  <c r="R117" i="22"/>
  <c r="R116" i="22"/>
  <c r="R115" i="22"/>
  <c r="S115" i="22" s="1"/>
  <c r="AI115" i="22" s="1"/>
  <c r="R114" i="22"/>
  <c r="AH114" i="22" s="1"/>
  <c r="R113" i="22"/>
  <c r="AI108" i="22"/>
  <c r="R112" i="22"/>
  <c r="AH127" i="22"/>
  <c r="AH124" i="22"/>
  <c r="AH120" i="22"/>
  <c r="AH118" i="22"/>
  <c r="AH113" i="22"/>
  <c r="AH112" i="22"/>
  <c r="R107" i="22"/>
  <c r="S107" i="22" s="1"/>
  <c r="R106" i="22"/>
  <c r="S106" i="22" s="1"/>
  <c r="R105" i="22"/>
  <c r="AH105" i="22"/>
  <c r="S105" i="22"/>
  <c r="R103" i="22"/>
  <c r="S103" i="22"/>
  <c r="R102" i="22"/>
  <c r="S102" i="22" s="1"/>
  <c r="R101" i="22"/>
  <c r="S101" i="22" s="1"/>
  <c r="R99" i="22"/>
  <c r="AH99" i="22" s="1"/>
  <c r="R98" i="22"/>
  <c r="S98" i="22"/>
  <c r="AI98" i="22" s="1"/>
  <c r="R97" i="22"/>
  <c r="S97" i="22" s="1"/>
  <c r="R96" i="22"/>
  <c r="S96" i="22"/>
  <c r="AI96" i="22" s="1"/>
  <c r="R95" i="22"/>
  <c r="S95" i="22"/>
  <c r="R94" i="22"/>
  <c r="R93" i="22"/>
  <c r="S93" i="22" s="1"/>
  <c r="R92" i="22"/>
  <c r="R91" i="22"/>
  <c r="AH91" i="22" s="1"/>
  <c r="R90" i="22"/>
  <c r="S90" i="22"/>
  <c r="AI90" i="22" s="1"/>
  <c r="R89" i="22"/>
  <c r="S89" i="22"/>
  <c r="R88" i="22"/>
  <c r="S88" i="22" s="1"/>
  <c r="R87" i="22"/>
  <c r="S87" i="22"/>
  <c r="R86" i="22"/>
  <c r="AH86" i="22" s="1"/>
  <c r="AI82" i="22"/>
  <c r="AH107" i="22"/>
  <c r="AH106" i="22"/>
  <c r="AH103" i="22"/>
  <c r="AH101" i="22"/>
  <c r="AH98" i="22"/>
  <c r="AH97" i="22"/>
  <c r="AH96" i="22"/>
  <c r="AH95" i="22"/>
  <c r="AH90" i="22"/>
  <c r="AH89" i="22"/>
  <c r="AH87" i="22"/>
  <c r="AH82" i="22"/>
  <c r="R81" i="22"/>
  <c r="S81" i="22" s="1"/>
  <c r="R80" i="22"/>
  <c r="S80" i="22"/>
  <c r="R79" i="22"/>
  <c r="R77" i="22"/>
  <c r="S77" i="22"/>
  <c r="R76" i="22"/>
  <c r="S76" i="22" s="1"/>
  <c r="R75" i="22"/>
  <c r="S75" i="22" s="1"/>
  <c r="R73" i="22"/>
  <c r="S73" i="22" s="1"/>
  <c r="R72" i="22"/>
  <c r="S72" i="22" s="1"/>
  <c r="R71" i="22"/>
  <c r="S71" i="22" s="1"/>
  <c r="AI71" i="22" s="1"/>
  <c r="R70" i="22"/>
  <c r="S70" i="22"/>
  <c r="AI70" i="22" s="1"/>
  <c r="R69" i="22"/>
  <c r="S69" i="22" s="1"/>
  <c r="R68" i="22"/>
  <c r="S68" i="22" s="1"/>
  <c r="R67" i="22"/>
  <c r="S67" i="22" s="1"/>
  <c r="R66" i="22"/>
  <c r="S66" i="22" s="1"/>
  <c r="R65" i="22"/>
  <c r="R64" i="22"/>
  <c r="S64" i="22" s="1"/>
  <c r="R63" i="22"/>
  <c r="R62" i="22"/>
  <c r="S62" i="22" s="1"/>
  <c r="R61" i="22"/>
  <c r="R60" i="22"/>
  <c r="S60" i="22" s="1"/>
  <c r="AI56" i="22"/>
  <c r="AH80" i="22"/>
  <c r="AH77" i="22"/>
  <c r="AH75" i="22"/>
  <c r="AH72" i="22"/>
  <c r="AH71" i="22"/>
  <c r="AH70" i="22"/>
  <c r="AH69" i="22"/>
  <c r="AH68" i="22"/>
  <c r="AH67" i="22"/>
  <c r="AH62" i="22"/>
  <c r="AH60" i="22"/>
  <c r="AH56" i="22"/>
  <c r="R55" i="22"/>
  <c r="AH55" i="22"/>
  <c r="R54" i="22"/>
  <c r="S54" i="22" s="1"/>
  <c r="R53" i="22"/>
  <c r="S53" i="22"/>
  <c r="AI53" i="22" s="1"/>
  <c r="R51" i="22"/>
  <c r="S51" i="22" s="1"/>
  <c r="R50" i="22"/>
  <c r="R49" i="22"/>
  <c r="S49" i="22" s="1"/>
  <c r="R47" i="22"/>
  <c r="S47" i="22"/>
  <c r="R46" i="22"/>
  <c r="S46" i="22" s="1"/>
  <c r="R45" i="22"/>
  <c r="AH45" i="22"/>
  <c r="R44" i="22"/>
  <c r="S44" i="22" s="1"/>
  <c r="R43" i="22"/>
  <c r="S43" i="22" s="1"/>
  <c r="AI43" i="22" s="1"/>
  <c r="R42" i="22"/>
  <c r="S42" i="22" s="1"/>
  <c r="R41" i="22"/>
  <c r="R40" i="22"/>
  <c r="S40" i="22" s="1"/>
  <c r="R39" i="22"/>
  <c r="S39" i="22" s="1"/>
  <c r="AI39" i="22" s="1"/>
  <c r="R38" i="22"/>
  <c r="S38" i="22" s="1"/>
  <c r="R37" i="22"/>
  <c r="AH37" i="22"/>
  <c r="R36" i="22"/>
  <c r="S36" i="22" s="1"/>
  <c r="R35" i="22"/>
  <c r="S35" i="22"/>
  <c r="AI35" i="22" s="1"/>
  <c r="R34" i="22"/>
  <c r="S34" i="22" s="1"/>
  <c r="AI30" i="22"/>
  <c r="AH54" i="22"/>
  <c r="AH53" i="22"/>
  <c r="AH47" i="22"/>
  <c r="AH44" i="22"/>
  <c r="AH43" i="22"/>
  <c r="AH40" i="22"/>
  <c r="AH39"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s="1"/>
  <c r="X8" i="22" s="1"/>
  <c r="M9" i="22"/>
  <c r="N9" i="22" s="1"/>
  <c r="X9" i="22" s="1"/>
  <c r="M10" i="22"/>
  <c r="N10" i="22"/>
  <c r="X10" i="22" s="1"/>
  <c r="M11" i="22"/>
  <c r="N11" i="22" s="1"/>
  <c r="X11" i="22" s="1"/>
  <c r="M12" i="22"/>
  <c r="N12" i="22" s="1"/>
  <c r="X12" i="22" s="1"/>
  <c r="M13" i="22"/>
  <c r="N13" i="22" s="1"/>
  <c r="X13" i="22" s="1"/>
  <c r="M14" i="22"/>
  <c r="N14" i="22" s="1"/>
  <c r="X14" i="22" s="1"/>
  <c r="M15" i="22"/>
  <c r="N15" i="22"/>
  <c r="X15" i="22" s="1"/>
  <c r="M16" i="22"/>
  <c r="N16" i="22" s="1"/>
  <c r="X16" i="22" s="1"/>
  <c r="M17" i="22"/>
  <c r="N17" i="22" s="1"/>
  <c r="X17" i="22" s="1"/>
  <c r="M18" i="22"/>
  <c r="N18" i="22"/>
  <c r="X18" i="22" s="1"/>
  <c r="M19" i="22"/>
  <c r="N19" i="22" s="1"/>
  <c r="X19" i="22" s="1"/>
  <c r="M20" i="22"/>
  <c r="N20" i="22" s="1"/>
  <c r="X20" i="22" s="1"/>
  <c r="M22" i="22"/>
  <c r="M23" i="22"/>
  <c r="W23" i="22"/>
  <c r="N23" i="22"/>
  <c r="X23" i="22" s="1"/>
  <c r="M24" i="22"/>
  <c r="N24" i="22"/>
  <c r="X24" i="22" s="1"/>
  <c r="M26" i="22"/>
  <c r="N26" i="22" s="1"/>
  <c r="X26" i="22" s="1"/>
  <c r="M27" i="22"/>
  <c r="N27" i="22" s="1"/>
  <c r="X27" i="22" s="1"/>
  <c r="M28" i="22"/>
  <c r="W28" i="22" s="1"/>
  <c r="N28" i="22"/>
  <c r="X28" i="22" s="1"/>
  <c r="M7" i="22"/>
  <c r="N7" i="22" s="1"/>
  <c r="X7" i="22" s="1"/>
  <c r="W24" i="22"/>
  <c r="W26" i="22"/>
  <c r="W8" i="22"/>
  <c r="W9" i="22"/>
  <c r="W10" i="22"/>
  <c r="W13" i="22"/>
  <c r="W14" i="22"/>
  <c r="W15" i="22"/>
  <c r="W16" i="22"/>
  <c r="W17" i="22"/>
  <c r="W18" i="22"/>
  <c r="W7" i="22"/>
  <c r="X3" i="22"/>
  <c r="W3" i="22"/>
  <c r="V8" i="22"/>
  <c r="V9" i="22"/>
  <c r="V10" i="22"/>
  <c r="V11" i="22"/>
  <c r="V12" i="22"/>
  <c r="V13" i="22"/>
  <c r="V14" i="22"/>
  <c r="V15" i="22"/>
  <c r="V16" i="22"/>
  <c r="V17" i="22"/>
  <c r="V18" i="22"/>
  <c r="V19" i="22"/>
  <c r="V20" i="22"/>
  <c r="V22" i="22"/>
  <c r="V23" i="22"/>
  <c r="V24" i="22"/>
  <c r="V26" i="22"/>
  <c r="V27" i="22"/>
  <c r="V28" i="22"/>
  <c r="V7" i="22"/>
  <c r="V3"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13" i="27"/>
  <c r="AO51" i="27"/>
  <c r="AL54" i="27"/>
  <c r="V3" i="27"/>
  <c r="AB133" i="27"/>
  <c r="AW133" i="27" s="1"/>
  <c r="AB132" i="27"/>
  <c r="AB131" i="27"/>
  <c r="AB129" i="27"/>
  <c r="AB128" i="27"/>
  <c r="AB127" i="27"/>
  <c r="AB125" i="27"/>
  <c r="AB124" i="27"/>
  <c r="AB123" i="27"/>
  <c r="AB122" i="27"/>
  <c r="AB121" i="27"/>
  <c r="AB120" i="27"/>
  <c r="AB119" i="27"/>
  <c r="AB118" i="27"/>
  <c r="AB117" i="27"/>
  <c r="AC117" i="27"/>
  <c r="AB116" i="27"/>
  <c r="AB115" i="27"/>
  <c r="AC115" i="27" s="1"/>
  <c r="AX115" i="27" s="1"/>
  <c r="AB114" i="27"/>
  <c r="AB113" i="27"/>
  <c r="AB112" i="27"/>
  <c r="AW121" i="27"/>
  <c r="V133" i="27"/>
  <c r="V132" i="27"/>
  <c r="W132" i="27" s="1"/>
  <c r="V131" i="27"/>
  <c r="V129" i="27"/>
  <c r="V128" i="27"/>
  <c r="V127" i="27"/>
  <c r="V125" i="27"/>
  <c r="V124" i="27"/>
  <c r="V123" i="27"/>
  <c r="V122" i="27"/>
  <c r="V121" i="27"/>
  <c r="V120" i="27"/>
  <c r="V119" i="27"/>
  <c r="V118" i="27"/>
  <c r="W118" i="27"/>
  <c r="V117" i="27"/>
  <c r="V116" i="27"/>
  <c r="V115" i="27"/>
  <c r="V114" i="27"/>
  <c r="V113" i="27"/>
  <c r="V112" i="27"/>
  <c r="AB107" i="27"/>
  <c r="AC107" i="27" s="1"/>
  <c r="AX107" i="27" s="1"/>
  <c r="AB106" i="27"/>
  <c r="AB105" i="27"/>
  <c r="AB103" i="27"/>
  <c r="AC103" i="27" s="1"/>
  <c r="AB102" i="27"/>
  <c r="AB101" i="27"/>
  <c r="AB99" i="27"/>
  <c r="AW99" i="27" s="1"/>
  <c r="AB98" i="27"/>
  <c r="AB97" i="27"/>
  <c r="AB96" i="27"/>
  <c r="AB95" i="27"/>
  <c r="AB94" i="27"/>
  <c r="AC94" i="27" s="1"/>
  <c r="AB93" i="27"/>
  <c r="AB92" i="27"/>
  <c r="AC92" i="27" s="1"/>
  <c r="AB91" i="27"/>
  <c r="AB90" i="27"/>
  <c r="AB89" i="27"/>
  <c r="AB88" i="27"/>
  <c r="AC88" i="27" s="1"/>
  <c r="AB87" i="27"/>
  <c r="AW87" i="27" s="1"/>
  <c r="AB86" i="27"/>
  <c r="V107" i="27"/>
  <c r="V106" i="27"/>
  <c r="V105" i="27"/>
  <c r="W105" i="27" s="1"/>
  <c r="AV105" i="27" s="1"/>
  <c r="V103" i="27"/>
  <c r="V102" i="27"/>
  <c r="V101" i="27"/>
  <c r="V99" i="27"/>
  <c r="V98" i="27"/>
  <c r="V97" i="27"/>
  <c r="V96" i="27"/>
  <c r="V95" i="27"/>
  <c r="W95" i="27"/>
  <c r="AV95" i="27" s="1"/>
  <c r="V94" i="27"/>
  <c r="V93" i="27"/>
  <c r="V92" i="27"/>
  <c r="V91" i="27"/>
  <c r="V90" i="27"/>
  <c r="W90" i="27" s="1"/>
  <c r="V89" i="27"/>
  <c r="V88" i="27"/>
  <c r="V87" i="27"/>
  <c r="V86" i="27"/>
  <c r="AU97" i="27"/>
  <c r="AU82" i="27"/>
  <c r="V81" i="27"/>
  <c r="V80" i="27"/>
  <c r="AU80" i="27" s="1"/>
  <c r="V79" i="27"/>
  <c r="V77" i="27"/>
  <c r="AU77" i="27"/>
  <c r="V76" i="27"/>
  <c r="V75" i="27"/>
  <c r="V73" i="27"/>
  <c r="V72" i="27"/>
  <c r="AU72" i="27" s="1"/>
  <c r="V71" i="27"/>
  <c r="V70" i="27"/>
  <c r="AU70" i="27" s="1"/>
  <c r="V69" i="27"/>
  <c r="V68" i="27"/>
  <c r="AU68" i="27"/>
  <c r="V67" i="27"/>
  <c r="V66" i="27"/>
  <c r="AU66" i="27"/>
  <c r="V65" i="27"/>
  <c r="V64" i="27"/>
  <c r="AU64" i="27" s="1"/>
  <c r="V62" i="27"/>
  <c r="V61" i="27"/>
  <c r="V60" i="27"/>
  <c r="AU56" i="27"/>
  <c r="W79" i="27"/>
  <c r="AV79" i="27" s="1"/>
  <c r="AB81" i="27"/>
  <c r="AB80" i="27"/>
  <c r="AB79" i="27"/>
  <c r="AB77" i="27"/>
  <c r="AB76" i="27"/>
  <c r="AB75" i="27"/>
  <c r="AB73" i="27"/>
  <c r="AB72" i="27"/>
  <c r="AB71" i="27"/>
  <c r="AB70" i="27"/>
  <c r="AB69" i="27"/>
  <c r="AB68" i="27"/>
  <c r="AB67" i="27"/>
  <c r="AC67" i="27" s="1"/>
  <c r="AX67" i="27" s="1"/>
  <c r="AB66" i="27"/>
  <c r="AB65" i="27"/>
  <c r="AB64" i="27"/>
  <c r="AB63" i="27"/>
  <c r="AB62" i="27"/>
  <c r="AB61" i="27"/>
  <c r="AB60" i="27"/>
  <c r="AC77" i="27"/>
  <c r="AX77" i="27" s="1"/>
  <c r="AC75" i="27"/>
  <c r="AC69" i="27"/>
  <c r="AX69" i="27" s="1"/>
  <c r="AC60" i="27"/>
  <c r="AB55" i="27"/>
  <c r="AB54" i="27"/>
  <c r="AB53" i="27"/>
  <c r="AB51" i="27"/>
  <c r="AB50" i="27"/>
  <c r="AB49" i="27"/>
  <c r="AB47" i="27"/>
  <c r="AB46" i="27"/>
  <c r="AB45" i="27"/>
  <c r="AB44" i="27"/>
  <c r="AB43" i="27"/>
  <c r="AC43" i="27"/>
  <c r="AB42" i="27"/>
  <c r="AB41" i="27"/>
  <c r="AB40" i="27"/>
  <c r="AC40" i="27"/>
  <c r="AX40" i="27" s="1"/>
  <c r="AB39" i="27"/>
  <c r="AB38" i="27"/>
  <c r="AC38" i="27" s="1"/>
  <c r="AX38" i="27" s="1"/>
  <c r="AB37" i="27"/>
  <c r="AB36" i="27"/>
  <c r="AB35" i="27"/>
  <c r="AB34" i="27"/>
  <c r="AC34" i="27"/>
  <c r="AX34" i="27" s="1"/>
  <c r="AW45" i="27"/>
  <c r="V55" i="27"/>
  <c r="V54" i="27"/>
  <c r="V53" i="27"/>
  <c r="V51" i="27"/>
  <c r="V50" i="27"/>
  <c r="V49" i="27"/>
  <c r="V47" i="27"/>
  <c r="W47" i="27" s="1"/>
  <c r="V46" i="27"/>
  <c r="V45" i="27"/>
  <c r="W45" i="27"/>
  <c r="AV45" i="27" s="1"/>
  <c r="V44" i="27"/>
  <c r="V43" i="27"/>
  <c r="V42" i="27"/>
  <c r="V41" i="27"/>
  <c r="V40" i="27"/>
  <c r="V39" i="27"/>
  <c r="W39" i="27" s="1"/>
  <c r="V38" i="27"/>
  <c r="V37" i="27"/>
  <c r="W37" i="27" s="1"/>
  <c r="AV37" i="27" s="1"/>
  <c r="V36" i="27"/>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W23" i="27" s="1"/>
  <c r="M24" i="27"/>
  <c r="N24" i="27" s="1"/>
  <c r="X24" i="27" s="1"/>
  <c r="M22" i="27"/>
  <c r="M10" i="27"/>
  <c r="M11" i="27"/>
  <c r="M12" i="27"/>
  <c r="N12" i="27"/>
  <c r="X12" i="27" s="1"/>
  <c r="M13" i="27"/>
  <c r="M14" i="27"/>
  <c r="W14" i="27" s="1"/>
  <c r="M15" i="27"/>
  <c r="M16" i="27"/>
  <c r="N16" i="27"/>
  <c r="X16" i="27" s="1"/>
  <c r="M17" i="27"/>
  <c r="M18" i="27"/>
  <c r="M19" i="27"/>
  <c r="M20" i="27"/>
  <c r="W20" i="27" s="1"/>
  <c r="N20" i="27"/>
  <c r="X20" i="27" s="1"/>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0" i="27"/>
  <c r="W12" i="27"/>
  <c r="W16" i="27"/>
  <c r="W18"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36" i="27"/>
  <c r="AU44" i="27"/>
  <c r="AW34" i="27"/>
  <c r="AW44" i="27"/>
  <c r="AW54" i="27"/>
  <c r="B2" i="23"/>
  <c r="AJ46" i="23"/>
  <c r="AI53" i="23"/>
  <c r="AI43" i="23"/>
  <c r="AI35" i="23"/>
  <c r="AJ92" i="23"/>
  <c r="AN82" i="23"/>
  <c r="Y133" i="23"/>
  <c r="Y132" i="23"/>
  <c r="Z132" i="23"/>
  <c r="Y131" i="23"/>
  <c r="Y129" i="23"/>
  <c r="Y128" i="23"/>
  <c r="Y127" i="23"/>
  <c r="Z127" i="23" s="1"/>
  <c r="Y125" i="23"/>
  <c r="Y124" i="23"/>
  <c r="Y123" i="23"/>
  <c r="Y122" i="23"/>
  <c r="Z122" i="23" s="1"/>
  <c r="Y121" i="23"/>
  <c r="Y120" i="23"/>
  <c r="Y119" i="23"/>
  <c r="Y118" i="23"/>
  <c r="Y117" i="23"/>
  <c r="Y116" i="23"/>
  <c r="Y115" i="23"/>
  <c r="Y114" i="23"/>
  <c r="Z114" i="23" s="1"/>
  <c r="Y113" i="23"/>
  <c r="Y112" i="23"/>
  <c r="S133" i="23"/>
  <c r="S132" i="23"/>
  <c r="S131" i="23"/>
  <c r="S129" i="23"/>
  <c r="S128" i="23"/>
  <c r="S127" i="23"/>
  <c r="S125" i="23"/>
  <c r="T125" i="23"/>
  <c r="AQ125" i="23" s="1"/>
  <c r="S124" i="23"/>
  <c r="S123" i="23"/>
  <c r="S122" i="23"/>
  <c r="S121" i="23"/>
  <c r="T121" i="23"/>
  <c r="AQ121" i="23" s="1"/>
  <c r="S120" i="23"/>
  <c r="S119" i="23"/>
  <c r="S118" i="23"/>
  <c r="S117" i="23"/>
  <c r="T117" i="23" s="1"/>
  <c r="AQ117" i="23" s="1"/>
  <c r="S116" i="23"/>
  <c r="S115" i="23"/>
  <c r="S114" i="23"/>
  <c r="S113" i="23"/>
  <c r="S112" i="23"/>
  <c r="AQ108" i="23"/>
  <c r="AL121" i="23"/>
  <c r="AL113" i="23"/>
  <c r="Y107" i="23"/>
  <c r="Y106" i="23"/>
  <c r="Y105" i="23"/>
  <c r="Z105" i="23"/>
  <c r="Y103" i="23"/>
  <c r="Y102" i="23"/>
  <c r="Y101" i="23"/>
  <c r="Y99" i="23"/>
  <c r="Z99" i="23"/>
  <c r="Y98" i="23"/>
  <c r="Y97" i="23"/>
  <c r="Y96" i="23"/>
  <c r="Y95" i="23"/>
  <c r="Y94" i="23"/>
  <c r="Y93" i="23"/>
  <c r="Y92" i="23"/>
  <c r="Y91" i="23"/>
  <c r="Z91" i="23" s="1"/>
  <c r="Y90" i="23"/>
  <c r="Y89" i="23"/>
  <c r="Y88" i="23"/>
  <c r="Y87" i="23"/>
  <c r="Z87" i="23"/>
  <c r="Y86" i="23"/>
  <c r="S107" i="23"/>
  <c r="S106" i="23"/>
  <c r="S105" i="23"/>
  <c r="S103" i="23"/>
  <c r="S102" i="23"/>
  <c r="T102" i="23" s="1"/>
  <c r="S101" i="23"/>
  <c r="S99" i="23"/>
  <c r="S98" i="23"/>
  <c r="S97" i="23"/>
  <c r="S96" i="23"/>
  <c r="T96" i="23" s="1"/>
  <c r="S95" i="23"/>
  <c r="S94" i="23"/>
  <c r="S93" i="23"/>
  <c r="T93" i="23" s="1"/>
  <c r="AQ93" i="23" s="1"/>
  <c r="S92" i="23"/>
  <c r="S91" i="23"/>
  <c r="S90" i="23"/>
  <c r="S89" i="23"/>
  <c r="T89" i="23"/>
  <c r="S88" i="23"/>
  <c r="T88" i="23"/>
  <c r="S87" i="23"/>
  <c r="S86" i="23"/>
  <c r="AP106" i="23"/>
  <c r="AP103" i="23"/>
  <c r="AP94" i="23"/>
  <c r="AP88" i="23"/>
  <c r="AP82" i="23"/>
  <c r="Y81" i="23"/>
  <c r="Z81" i="23" s="1"/>
  <c r="Y80" i="23"/>
  <c r="Y79" i="23"/>
  <c r="Y77" i="23"/>
  <c r="Y76" i="23"/>
  <c r="Z76" i="23"/>
  <c r="Y75" i="23"/>
  <c r="Y73" i="23"/>
  <c r="Y72" i="23"/>
  <c r="Y71" i="23"/>
  <c r="Y70" i="23"/>
  <c r="Y69" i="23"/>
  <c r="Z69" i="23" s="1"/>
  <c r="Y68" i="23"/>
  <c r="Z68" i="23" s="1"/>
  <c r="AS68" i="23" s="1"/>
  <c r="Y67" i="23"/>
  <c r="Y66" i="23"/>
  <c r="Y65" i="23"/>
  <c r="Z65" i="23" s="1"/>
  <c r="Y64" i="23"/>
  <c r="Z64" i="23" s="1"/>
  <c r="Y63" i="23"/>
  <c r="Z63" i="23" s="1"/>
  <c r="Y62" i="23"/>
  <c r="Y61" i="23"/>
  <c r="Y60" i="23"/>
  <c r="AS56" i="23"/>
  <c r="AR72" i="23"/>
  <c r="AR56" i="23"/>
  <c r="S81" i="23"/>
  <c r="T81" i="23"/>
  <c r="S80" i="23"/>
  <c r="T80" i="23"/>
  <c r="AQ80" i="23" s="1"/>
  <c r="S79" i="23"/>
  <c r="S77" i="23"/>
  <c r="AP77" i="23" s="1"/>
  <c r="S76" i="23"/>
  <c r="S75" i="23"/>
  <c r="S73" i="23"/>
  <c r="S72" i="23"/>
  <c r="S71" i="23"/>
  <c r="T71" i="23"/>
  <c r="S70" i="23"/>
  <c r="T70" i="23"/>
  <c r="AQ70" i="23" s="1"/>
  <c r="S69" i="23"/>
  <c r="T69" i="23" s="1"/>
  <c r="S68" i="23"/>
  <c r="T68" i="23" s="1"/>
  <c r="S67" i="23"/>
  <c r="T67" i="23" s="1"/>
  <c r="S66" i="23"/>
  <c r="S65" i="23"/>
  <c r="S64" i="23"/>
  <c r="T64" i="23" s="1"/>
  <c r="AQ64" i="23" s="1"/>
  <c r="S63" i="23"/>
  <c r="T63" i="23" s="1"/>
  <c r="S62" i="23"/>
  <c r="T62" i="23" s="1"/>
  <c r="AQ62" i="23" s="1"/>
  <c r="S61" i="23"/>
  <c r="S60" i="23"/>
  <c r="AQ56" i="23"/>
  <c r="AP73" i="23"/>
  <c r="AP65" i="23"/>
  <c r="AP60" i="23"/>
  <c r="Y55" i="23"/>
  <c r="Y54" i="23"/>
  <c r="Y53" i="23"/>
  <c r="Z53" i="23" s="1"/>
  <c r="Y51" i="23"/>
  <c r="Z51" i="23" s="1"/>
  <c r="Y50" i="23"/>
  <c r="Z50" i="23" s="1"/>
  <c r="Y49" i="23"/>
  <c r="Y47" i="23"/>
  <c r="Y46" i="23"/>
  <c r="Y45" i="23"/>
  <c r="Y44" i="23"/>
  <c r="Y43" i="23"/>
  <c r="Z43" i="23"/>
  <c r="Y42" i="23"/>
  <c r="Z42" i="23"/>
  <c r="Y41" i="23"/>
  <c r="Z41" i="23"/>
  <c r="Y40" i="23"/>
  <c r="Y39" i="23"/>
  <c r="Y38" i="23"/>
  <c r="Y37" i="23"/>
  <c r="Y36" i="23"/>
  <c r="Y35" i="23"/>
  <c r="Z35" i="23" s="1"/>
  <c r="Y34" i="23"/>
  <c r="Z34" i="23" s="1"/>
  <c r="AR51" i="23"/>
  <c r="AR42" i="23"/>
  <c r="AR34" i="23"/>
  <c r="S55" i="23"/>
  <c r="S54" i="23"/>
  <c r="T54" i="23" s="1"/>
  <c r="AQ54" i="23" s="1"/>
  <c r="S53" i="23"/>
  <c r="S51" i="23"/>
  <c r="S50" i="23"/>
  <c r="T50" i="23"/>
  <c r="S49" i="23"/>
  <c r="S47" i="23"/>
  <c r="S46" i="23"/>
  <c r="T46" i="23"/>
  <c r="S45" i="23"/>
  <c r="T45" i="23"/>
  <c r="S44" i="23"/>
  <c r="T44" i="23"/>
  <c r="S43" i="23"/>
  <c r="S42" i="23"/>
  <c r="T42" i="23" s="1"/>
  <c r="S41" i="23"/>
  <c r="T41" i="23" s="1"/>
  <c r="AQ41" i="23" s="1"/>
  <c r="S40" i="23"/>
  <c r="S39" i="23"/>
  <c r="S38" i="23"/>
  <c r="T38" i="23" s="1"/>
  <c r="S37" i="23"/>
  <c r="T37" i="23" s="1"/>
  <c r="AQ37" i="23" s="1"/>
  <c r="S36" i="23"/>
  <c r="T36" i="23" s="1"/>
  <c r="AQ36" i="23" s="1"/>
  <c r="S35" i="23"/>
  <c r="S34" i="23"/>
  <c r="T34" i="23" s="1"/>
  <c r="AP54" i="23"/>
  <c r="AP45" i="23"/>
  <c r="AP39"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AF35" i="23"/>
  <c r="AK35" i="23"/>
  <c r="U36" i="23"/>
  <c r="AF36" i="23"/>
  <c r="AK36" i="23"/>
  <c r="AG37" i="23"/>
  <c r="AM37" i="23"/>
  <c r="V38" i="23"/>
  <c r="AG38" i="23"/>
  <c r="AM38" i="23"/>
  <c r="AF39" i="23"/>
  <c r="AK39" i="23"/>
  <c r="AF40" i="23"/>
  <c r="AK40" i="23"/>
  <c r="AG41" i="23"/>
  <c r="AM41" i="23"/>
  <c r="V42" i="23"/>
  <c r="AG42" i="23"/>
  <c r="AM42" i="23"/>
  <c r="AF43" i="23"/>
  <c r="AK43" i="23"/>
  <c r="AF44" i="23"/>
  <c r="AK44" i="23"/>
  <c r="AG45" i="23"/>
  <c r="AM45" i="23"/>
  <c r="V46" i="23"/>
  <c r="AG46" i="23"/>
  <c r="AM46" i="23"/>
  <c r="V47" i="23"/>
  <c r="AG47" i="23"/>
  <c r="AM47" i="23"/>
  <c r="AF49" i="23"/>
  <c r="AK49" i="23"/>
  <c r="AF50" i="23"/>
  <c r="AK50" i="23"/>
  <c r="AG51" i="23"/>
  <c r="AM51" i="23"/>
  <c r="AG53" i="23"/>
  <c r="AM53" i="23"/>
  <c r="AF54" i="23"/>
  <c r="AK54" i="23"/>
  <c r="AF55" i="23"/>
  <c r="AK55" i="23"/>
  <c r="AF34" i="23"/>
  <c r="AK34" i="23"/>
  <c r="V23" i="23"/>
  <c r="V22" i="23"/>
  <c r="V10" i="23"/>
  <c r="V12" i="23"/>
  <c r="V14" i="23"/>
  <c r="V16" i="23"/>
  <c r="V18" i="23"/>
  <c r="V20" i="23"/>
  <c r="V7" i="23"/>
  <c r="W3" i="23"/>
  <c r="M27" i="23"/>
  <c r="M28" i="23"/>
  <c r="M26" i="23"/>
  <c r="W26" i="23" s="1"/>
  <c r="M24" i="23"/>
  <c r="N24" i="23"/>
  <c r="M23" i="23"/>
  <c r="N23" i="23"/>
  <c r="X23" i="23" s="1"/>
  <c r="M22" i="23"/>
  <c r="M10" i="23"/>
  <c r="M11" i="23"/>
  <c r="N11" i="23" s="1"/>
  <c r="M12" i="23"/>
  <c r="M13" i="23"/>
  <c r="M14" i="23"/>
  <c r="M15" i="23"/>
  <c r="N15" i="23"/>
  <c r="M16" i="23"/>
  <c r="M17" i="23"/>
  <c r="M18" i="23"/>
  <c r="M19" i="23"/>
  <c r="N19" i="23" s="1"/>
  <c r="M20" i="23"/>
  <c r="M8" i="23"/>
  <c r="M9" i="23"/>
  <c r="M7" i="23"/>
  <c r="N7" i="23"/>
  <c r="U7" i="23"/>
  <c r="U9" i="23"/>
  <c r="U10" i="23"/>
  <c r="U11" i="23"/>
  <c r="U13" i="23"/>
  <c r="W14" i="23"/>
  <c r="U16" i="23"/>
  <c r="U18" i="23"/>
  <c r="U19" i="23"/>
  <c r="U22" i="23"/>
  <c r="W23" i="23"/>
  <c r="U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45" i="23"/>
  <c r="AQ89" i="23"/>
  <c r="B2" i="17"/>
  <c r="Z3" i="17"/>
  <c r="V133" i="17"/>
  <c r="W133" i="17"/>
  <c r="V132" i="17"/>
  <c r="W132" i="17"/>
  <c r="V131" i="17"/>
  <c r="W131" i="17"/>
  <c r="V129" i="17"/>
  <c r="W129" i="17"/>
  <c r="V128" i="17"/>
  <c r="W128" i="17"/>
  <c r="V127" i="17"/>
  <c r="W127" i="17"/>
  <c r="V113" i="17"/>
  <c r="W113" i="17"/>
  <c r="V114" i="17"/>
  <c r="W114" i="17"/>
  <c r="V115" i="17"/>
  <c r="W115" i="17"/>
  <c r="V116" i="17"/>
  <c r="W116" i="17"/>
  <c r="V117" i="17"/>
  <c r="W117" i="17"/>
  <c r="V118" i="17"/>
  <c r="W118" i="17"/>
  <c r="V119" i="17"/>
  <c r="W119" i="17"/>
  <c r="V120" i="17"/>
  <c r="W120" i="17"/>
  <c r="V121" i="17"/>
  <c r="W121" i="17"/>
  <c r="V122" i="17"/>
  <c r="W122" i="17"/>
  <c r="V123" i="17"/>
  <c r="W123" i="17"/>
  <c r="V124" i="17"/>
  <c r="W124" i="17"/>
  <c r="V125" i="17"/>
  <c r="W125" i="17"/>
  <c r="V112" i="17"/>
  <c r="W112" i="17"/>
  <c r="V107" i="17"/>
  <c r="W107" i="17"/>
  <c r="V106" i="17"/>
  <c r="W106" i="17"/>
  <c r="V105" i="17"/>
  <c r="W105" i="17"/>
  <c r="V103" i="17"/>
  <c r="W103" i="17"/>
  <c r="V102" i="17"/>
  <c r="W102" i="17"/>
  <c r="V101" i="17"/>
  <c r="W101" i="17"/>
  <c r="V87" i="17"/>
  <c r="W87" i="17"/>
  <c r="V88" i="17"/>
  <c r="W88" i="17"/>
  <c r="V89" i="17"/>
  <c r="W89" i="17"/>
  <c r="V90" i="17"/>
  <c r="W90" i="17"/>
  <c r="V91" i="17"/>
  <c r="W91" i="17"/>
  <c r="V92" i="17"/>
  <c r="W92" i="17"/>
  <c r="V93" i="17"/>
  <c r="W93" i="17"/>
  <c r="V94" i="17"/>
  <c r="W94" i="17"/>
  <c r="V95" i="17"/>
  <c r="W95" i="17"/>
  <c r="V96" i="17"/>
  <c r="W96" i="17"/>
  <c r="V97" i="17"/>
  <c r="W97" i="17"/>
  <c r="V98" i="17"/>
  <c r="W98" i="17"/>
  <c r="V99" i="17"/>
  <c r="W99" i="17"/>
  <c r="V86" i="17"/>
  <c r="W86" i="17"/>
  <c r="V81" i="17"/>
  <c r="W81" i="17"/>
  <c r="V80" i="17"/>
  <c r="W80" i="17"/>
  <c r="V79" i="17"/>
  <c r="W79" i="17"/>
  <c r="V77" i="17"/>
  <c r="W77" i="17"/>
  <c r="V76" i="17"/>
  <c r="W76" i="17"/>
  <c r="V75" i="17"/>
  <c r="W75" i="17"/>
  <c r="V61" i="17"/>
  <c r="W61" i="17"/>
  <c r="V62" i="17"/>
  <c r="W62" i="17"/>
  <c r="V63" i="17"/>
  <c r="W63" i="17"/>
  <c r="V64" i="17"/>
  <c r="W64" i="17"/>
  <c r="V65" i="17"/>
  <c r="W65" i="17"/>
  <c r="V66" i="17"/>
  <c r="W66" i="17"/>
  <c r="V67" i="17"/>
  <c r="W67" i="17"/>
  <c r="V68" i="17"/>
  <c r="W68" i="17"/>
  <c r="V69" i="17"/>
  <c r="W69" i="17"/>
  <c r="V70" i="17"/>
  <c r="W70" i="17"/>
  <c r="V71" i="17"/>
  <c r="W71" i="17"/>
  <c r="V72" i="17"/>
  <c r="W72" i="17"/>
  <c r="V73" i="17"/>
  <c r="W73" i="17"/>
  <c r="V60" i="17"/>
  <c r="W60" i="17"/>
  <c r="V34" i="17"/>
  <c r="W34" i="17"/>
  <c r="Y32" i="17"/>
  <c r="X34" i="17" s="1"/>
  <c r="X32" i="17"/>
  <c r="AJ34" i="17"/>
  <c r="AN34" i="17"/>
  <c r="AQ34" i="17"/>
  <c r="AT82" i="17"/>
  <c r="AT56" i="17"/>
  <c r="AU30" i="17"/>
  <c r="V55" i="17"/>
  <c r="W55" i="17" s="1"/>
  <c r="V54" i="17"/>
  <c r="W54" i="17"/>
  <c r="V53" i="17"/>
  <c r="W53" i="17" s="1"/>
  <c r="V51" i="17"/>
  <c r="W51" i="17"/>
  <c r="V50" i="17"/>
  <c r="W50" i="17" s="1"/>
  <c r="V49" i="17"/>
  <c r="W49" i="17" s="1"/>
  <c r="V47" i="17"/>
  <c r="W47" i="17" s="1"/>
  <c r="AW47" i="17" s="1"/>
  <c r="V46" i="17"/>
  <c r="W46" i="17"/>
  <c r="V45" i="17"/>
  <c r="W45" i="17"/>
  <c r="V44" i="17"/>
  <c r="W44" i="17"/>
  <c r="V43" i="17"/>
  <c r="W43" i="17"/>
  <c r="V42" i="17"/>
  <c r="W42" i="17" s="1"/>
  <c r="V41" i="17"/>
  <c r="W41" i="17"/>
  <c r="V40" i="17"/>
  <c r="W40" i="17" s="1"/>
  <c r="V39" i="17"/>
  <c r="W39" i="17" s="1"/>
  <c r="V38" i="17"/>
  <c r="W38" i="17" s="1"/>
  <c r="V37" i="17"/>
  <c r="W37" i="17" s="1"/>
  <c r="V36" i="17"/>
  <c r="W36" i="17" s="1"/>
  <c r="V35" i="17"/>
  <c r="W35" i="17" s="1"/>
  <c r="AW30" i="17"/>
  <c r="AV82" i="17"/>
  <c r="AV55" i="17"/>
  <c r="AV45" i="17"/>
  <c r="AV41" i="17"/>
  <c r="AV37" i="17"/>
  <c r="M28" i="17"/>
  <c r="N28" i="17" s="1"/>
  <c r="X28" i="17" s="1"/>
  <c r="M27" i="17"/>
  <c r="M26" i="17"/>
  <c r="M24" i="17"/>
  <c r="N24" i="17" s="1"/>
  <c r="M23" i="17"/>
  <c r="N23" i="17" s="1"/>
  <c r="X23" i="17" s="1"/>
  <c r="M22" i="17"/>
  <c r="N22" i="17" s="1"/>
  <c r="X22" i="17" s="1"/>
  <c r="M20" i="17"/>
  <c r="M19" i="17"/>
  <c r="M18" i="17"/>
  <c r="M17" i="17"/>
  <c r="M16" i="17"/>
  <c r="N16" i="17"/>
  <c r="M15" i="17"/>
  <c r="N15" i="17"/>
  <c r="M14" i="17"/>
  <c r="N14" i="17"/>
  <c r="M13" i="17"/>
  <c r="N13" i="17"/>
  <c r="X13" i="17" s="1"/>
  <c r="M12" i="17"/>
  <c r="M11" i="17"/>
  <c r="M10" i="17"/>
  <c r="M9" i="17"/>
  <c r="M8" i="17"/>
  <c r="M7" i="17"/>
  <c r="X3" i="17"/>
  <c r="T7" i="17"/>
  <c r="Y7" i="17"/>
  <c r="U8" i="17"/>
  <c r="W8" i="17"/>
  <c r="T9" i="17"/>
  <c r="V9" i="17"/>
  <c r="T10" i="17"/>
  <c r="V10" i="17"/>
  <c r="T11" i="17"/>
  <c r="V11" i="17"/>
  <c r="T12" i="17"/>
  <c r="V12" i="17"/>
  <c r="T13" i="17"/>
  <c r="V13" i="17"/>
  <c r="Y13" i="17"/>
  <c r="U14" i="17"/>
  <c r="W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X46"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X49"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X53"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X55" i="17"/>
  <c r="Y55" i="17"/>
  <c r="AH55" i="17"/>
  <c r="AI55" i="17"/>
  <c r="AJ55" i="17"/>
  <c r="AK55" i="17"/>
  <c r="AM55" i="17"/>
  <c r="AN55" i="17"/>
  <c r="AO55" i="17"/>
  <c r="AP55" i="17"/>
  <c r="AQ55" i="17"/>
  <c r="AR55" i="17"/>
  <c r="AS55" i="17"/>
  <c r="X35" i="17"/>
  <c r="Y35" i="17"/>
  <c r="AH35" i="17"/>
  <c r="AI35" i="17"/>
  <c r="AJ35" i="17"/>
  <c r="AK35" i="17"/>
  <c r="AM35" i="17"/>
  <c r="AN35" i="17"/>
  <c r="AO35" i="17"/>
  <c r="AP35" i="17"/>
  <c r="AQ35" i="17"/>
  <c r="AR35" i="17"/>
  <c r="AS35" i="17"/>
  <c r="X36"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s="1"/>
  <c r="AB35" i="17"/>
  <c r="AC35" i="17"/>
  <c r="AB36" i="17"/>
  <c r="AC36" i="17" s="1"/>
  <c r="AB37" i="17"/>
  <c r="AC37" i="17"/>
  <c r="AB38" i="17"/>
  <c r="AC38" i="17" s="1"/>
  <c r="AB39" i="17"/>
  <c r="AC39" i="17"/>
  <c r="AB40" i="17"/>
  <c r="AC40" i="17" s="1"/>
  <c r="AB41" i="17"/>
  <c r="AC41" i="17"/>
  <c r="AB42" i="17"/>
  <c r="AC42" i="17" s="1"/>
  <c r="AB43" i="17"/>
  <c r="AC43" i="17"/>
  <c r="AB44" i="17"/>
  <c r="AC44" i="17" s="1"/>
  <c r="AB45" i="17"/>
  <c r="AC45" i="17"/>
  <c r="AB46" i="17"/>
  <c r="AC46" i="17" s="1"/>
  <c r="AB47" i="17"/>
  <c r="AC47" i="17"/>
  <c r="AB49" i="17"/>
  <c r="AC49" i="17" s="1"/>
  <c r="AB50" i="17"/>
  <c r="AC50" i="17"/>
  <c r="AB51" i="17"/>
  <c r="AC51" i="17" s="1"/>
  <c r="AB53" i="17"/>
  <c r="AC53" i="17"/>
  <c r="AB54" i="17"/>
  <c r="AC54" i="17" s="1"/>
  <c r="AB55" i="17"/>
  <c r="AC55" i="17"/>
  <c r="V56" i="17"/>
  <c r="W56" i="17"/>
  <c r="X56" i="17"/>
  <c r="Y56" i="17"/>
  <c r="Z56" i="17"/>
  <c r="AA56" i="17"/>
  <c r="AB56" i="17"/>
  <c r="AC56" i="17"/>
  <c r="AD56" i="17"/>
  <c r="AE56" i="17"/>
  <c r="AF56" i="17"/>
  <c r="AG56" i="17"/>
  <c r="AB60" i="17"/>
  <c r="AC60" i="17" s="1"/>
  <c r="AB61" i="17"/>
  <c r="AC61" i="17"/>
  <c r="AB62" i="17"/>
  <c r="AC62" i="17" s="1"/>
  <c r="AB63" i="17"/>
  <c r="AC63" i="17"/>
  <c r="AB64" i="17"/>
  <c r="AC64" i="17" s="1"/>
  <c r="AB65" i="17"/>
  <c r="AC65" i="17" s="1"/>
  <c r="AB66" i="17"/>
  <c r="AC66" i="17" s="1"/>
  <c r="AB67" i="17"/>
  <c r="AC67" i="17" s="1"/>
  <c r="AB68" i="17"/>
  <c r="AC68" i="17" s="1"/>
  <c r="AB69" i="17"/>
  <c r="AC69" i="17" s="1"/>
  <c r="AB70" i="17"/>
  <c r="AC70" i="17" s="1"/>
  <c r="AB71" i="17"/>
  <c r="AC71" i="17" s="1"/>
  <c r="AB72" i="17"/>
  <c r="AC72" i="17" s="1"/>
  <c r="AB73" i="17"/>
  <c r="AC73" i="17" s="1"/>
  <c r="AB75" i="17"/>
  <c r="AC75" i="17" s="1"/>
  <c r="AB76" i="17"/>
  <c r="AC76" i="17" s="1"/>
  <c r="AB77" i="17"/>
  <c r="AC77" i="17" s="1"/>
  <c r="AB79" i="17"/>
  <c r="AC79" i="17" s="1"/>
  <c r="AB80" i="17"/>
  <c r="AC80" i="17" s="1"/>
  <c r="AB81" i="17"/>
  <c r="AC81" i="17" s="1"/>
  <c r="S82" i="17"/>
  <c r="T82" i="17"/>
  <c r="U82" i="17"/>
  <c r="V82" i="17"/>
  <c r="W82" i="17"/>
  <c r="X82" i="17"/>
  <c r="Y82" i="17"/>
  <c r="Z82" i="17"/>
  <c r="AA82" i="17"/>
  <c r="AB82" i="17"/>
  <c r="AC82" i="17"/>
  <c r="AD82" i="17"/>
  <c r="AE82" i="17"/>
  <c r="AF82" i="17"/>
  <c r="AG82" i="17"/>
  <c r="AP82" i="17"/>
  <c r="AB86" i="17"/>
  <c r="AC86" i="17" s="1"/>
  <c r="AP86" i="17"/>
  <c r="AB87" i="17"/>
  <c r="AC87" i="17"/>
  <c r="AP87" i="17"/>
  <c r="AB88" i="17"/>
  <c r="AC88" i="17" s="1"/>
  <c r="AP88" i="17"/>
  <c r="AB89" i="17"/>
  <c r="AC89" i="17"/>
  <c r="AP89" i="17"/>
  <c r="AB90" i="17"/>
  <c r="AC90" i="17" s="1"/>
  <c r="AP90" i="17"/>
  <c r="AB91" i="17"/>
  <c r="AC91" i="17"/>
  <c r="AP91" i="17"/>
  <c r="AB92" i="17"/>
  <c r="AC92" i="17" s="1"/>
  <c r="AP92" i="17"/>
  <c r="AB93" i="17"/>
  <c r="AC93" i="17"/>
  <c r="AP93" i="17"/>
  <c r="AB94" i="17"/>
  <c r="AC94" i="17" s="1"/>
  <c r="AP94" i="17"/>
  <c r="AB95" i="17"/>
  <c r="AC95" i="17"/>
  <c r="AP95" i="17"/>
  <c r="AB96" i="17"/>
  <c r="AC96" i="17" s="1"/>
  <c r="AP96" i="17"/>
  <c r="AB97" i="17"/>
  <c r="AC97" i="17"/>
  <c r="AP97" i="17"/>
  <c r="AB98" i="17"/>
  <c r="AC98" i="17" s="1"/>
  <c r="AP98" i="17"/>
  <c r="AB99" i="17"/>
  <c r="AC99" i="17"/>
  <c r="AP99" i="17"/>
  <c r="AB101" i="17"/>
  <c r="AC101" i="17" s="1"/>
  <c r="AP101" i="17"/>
  <c r="AB102" i="17"/>
  <c r="AC102" i="17"/>
  <c r="AP102" i="17"/>
  <c r="AB103" i="17"/>
  <c r="AC103" i="17" s="1"/>
  <c r="AP103" i="17"/>
  <c r="AB105" i="17"/>
  <c r="AC105" i="17"/>
  <c r="AP105" i="17"/>
  <c r="AB106" i="17"/>
  <c r="AC106" i="17" s="1"/>
  <c r="AP106" i="17"/>
  <c r="AB107" i="17"/>
  <c r="AC107" i="17"/>
  <c r="AP107" i="17"/>
  <c r="S108" i="17"/>
  <c r="T108" i="17"/>
  <c r="U108" i="17"/>
  <c r="V108" i="17"/>
  <c r="W108" i="17"/>
  <c r="X108" i="17"/>
  <c r="Y108" i="17"/>
  <c r="Z108" i="17"/>
  <c r="AA108" i="17"/>
  <c r="AB108" i="17"/>
  <c r="AC108" i="17"/>
  <c r="AD108" i="17"/>
  <c r="AE108" i="17"/>
  <c r="AF108" i="17"/>
  <c r="AG108" i="17"/>
  <c r="AR108" i="17"/>
  <c r="AB112" i="17"/>
  <c r="AC112" i="17" s="1"/>
  <c r="AR112" i="17"/>
  <c r="AB113" i="17"/>
  <c r="AC113" i="17"/>
  <c r="AR113" i="17"/>
  <c r="AB114" i="17"/>
  <c r="AC114" i="17" s="1"/>
  <c r="AR114" i="17"/>
  <c r="AB115" i="17"/>
  <c r="AC115" i="17"/>
  <c r="AR115" i="17"/>
  <c r="AB116" i="17"/>
  <c r="AC116" i="17" s="1"/>
  <c r="AR116" i="17"/>
  <c r="AB117" i="17"/>
  <c r="AC117" i="17"/>
  <c r="AR117" i="17"/>
  <c r="AB118" i="17"/>
  <c r="AC118" i="17" s="1"/>
  <c r="AR118" i="17"/>
  <c r="AB119" i="17"/>
  <c r="AC119" i="17"/>
  <c r="AR119" i="17"/>
  <c r="AB120" i="17"/>
  <c r="AC120" i="17" s="1"/>
  <c r="AR120" i="17"/>
  <c r="AB121" i="17"/>
  <c r="AC121" i="17"/>
  <c r="AR121" i="17"/>
  <c r="AB122" i="17"/>
  <c r="AC122" i="17" s="1"/>
  <c r="AR122" i="17"/>
  <c r="AB123" i="17"/>
  <c r="AC123" i="17"/>
  <c r="AR123" i="17"/>
  <c r="AB124" i="17"/>
  <c r="AC124" i="17" s="1"/>
  <c r="AR124" i="17"/>
  <c r="AB125" i="17"/>
  <c r="AC125" i="17"/>
  <c r="AR125" i="17"/>
  <c r="AB127" i="17"/>
  <c r="AC127" i="17" s="1"/>
  <c r="AR127" i="17"/>
  <c r="AB128" i="17"/>
  <c r="AC128" i="17"/>
  <c r="AR128" i="17"/>
  <c r="AB129" i="17"/>
  <c r="AC129" i="17" s="1"/>
  <c r="AR129" i="17"/>
  <c r="AB131" i="17"/>
  <c r="AC131" i="17"/>
  <c r="AR131" i="17"/>
  <c r="AB132" i="17"/>
  <c r="AC132" i="17" s="1"/>
  <c r="AR132" i="17"/>
  <c r="AB133" i="17"/>
  <c r="AC133" i="17"/>
  <c r="AR133" i="17"/>
  <c r="X14"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R32" i="24"/>
  <c r="R33" i="24"/>
  <c r="R34" i="24"/>
  <c r="R44" i="24"/>
  <c r="R45" i="24"/>
  <c r="R46" i="24"/>
  <c r="R56" i="24"/>
  <c r="R57" i="24"/>
  <c r="R58" i="24"/>
  <c r="R26" i="24"/>
  <c r="R27" i="24"/>
  <c r="R28" i="24"/>
  <c r="R38" i="24"/>
  <c r="R39" i="24"/>
  <c r="R40" i="24"/>
  <c r="R50" i="24"/>
  <c r="R51" i="24"/>
  <c r="R52" i="24"/>
  <c r="R62" i="24"/>
  <c r="R63" i="24"/>
  <c r="R64" i="24"/>
  <c r="B2" i="10"/>
  <c r="AF16" i="10" s="1"/>
  <c r="V26" i="10"/>
  <c r="AO26" i="10" s="1"/>
  <c r="AA3" i="10"/>
  <c r="V64" i="10"/>
  <c r="W64" i="10"/>
  <c r="V63" i="10"/>
  <c r="W63" i="10"/>
  <c r="V62" i="10"/>
  <c r="W62" i="10" s="1"/>
  <c r="V57" i="10"/>
  <c r="W57" i="10" s="1"/>
  <c r="AO57" i="10"/>
  <c r="V58" i="10"/>
  <c r="W58" i="10"/>
  <c r="V56" i="10"/>
  <c r="W56" i="10"/>
  <c r="V52" i="10"/>
  <c r="W52" i="10" s="1"/>
  <c r="AJ52" i="10"/>
  <c r="V51" i="10"/>
  <c r="V50" i="10"/>
  <c r="W50" i="10" s="1"/>
  <c r="AP50" i="10" s="1"/>
  <c r="V45" i="10"/>
  <c r="W45" i="10"/>
  <c r="V46" i="10"/>
  <c r="W46" i="10" s="1"/>
  <c r="AJ46" i="10"/>
  <c r="V44" i="10"/>
  <c r="W44" i="10"/>
  <c r="V40" i="10"/>
  <c r="W40" i="10" s="1"/>
  <c r="V39" i="10"/>
  <c r="W39" i="10" s="1"/>
  <c r="V38" i="10"/>
  <c r="W38" i="10" s="1"/>
  <c r="V33" i="10"/>
  <c r="W33" i="10" s="1"/>
  <c r="V34" i="10"/>
  <c r="V32" i="10"/>
  <c r="AM28" i="10"/>
  <c r="AN47" i="10"/>
  <c r="AN16" i="10"/>
  <c r="AP41" i="10"/>
  <c r="V28" i="10"/>
  <c r="W28" i="10" s="1"/>
  <c r="V27" i="10"/>
  <c r="W27" i="10" s="1"/>
  <c r="AP23" i="10"/>
  <c r="V22" i="10"/>
  <c r="W22" i="10"/>
  <c r="V21" i="10"/>
  <c r="W21" i="10"/>
  <c r="V20" i="10"/>
  <c r="W20" i="10"/>
  <c r="AO59" i="10"/>
  <c r="AO41" i="10"/>
  <c r="AO28" i="10"/>
  <c r="AO21" i="10"/>
  <c r="M14" i="10"/>
  <c r="X14" i="10" s="1"/>
  <c r="M13" i="10"/>
  <c r="X13" i="10" s="1"/>
  <c r="M11" i="10"/>
  <c r="X11" i="10" s="1"/>
  <c r="M10" i="10"/>
  <c r="X10" i="10" s="1"/>
  <c r="M8" i="10"/>
  <c r="X8" i="10" s="1"/>
  <c r="M7" i="10"/>
  <c r="X7" i="10" s="1"/>
  <c r="X3" i="10"/>
  <c r="Y18" i="10"/>
  <c r="X18"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38" i="10"/>
  <c r="AP44" i="10"/>
  <c r="AP57" i="10"/>
  <c r="Y22" i="10"/>
  <c r="AA22" i="10" s="1"/>
  <c r="X22" i="10"/>
  <c r="Y21" i="10"/>
  <c r="X21" i="10"/>
  <c r="Y27" i="10"/>
  <c r="X27" i="10"/>
  <c r="Z27" i="10" s="1"/>
  <c r="Y28" i="10"/>
  <c r="X28" i="10"/>
  <c r="Y26" i="10"/>
  <c r="AO20" i="10"/>
  <c r="AO22" i="10"/>
  <c r="AO27" i="10"/>
  <c r="AO44" i="10"/>
  <c r="B2" i="28"/>
  <c r="V8" i="28"/>
  <c r="AB67" i="28"/>
  <c r="AB66" i="28"/>
  <c r="AB65" i="28"/>
  <c r="AC65" i="28" s="1"/>
  <c r="AX65" i="28"/>
  <c r="V67" i="28"/>
  <c r="W67" i="28" s="1"/>
  <c r="AV67" i="28" s="1"/>
  <c r="V66" i="28"/>
  <c r="W66" i="28" s="1"/>
  <c r="AV66" i="28" s="1"/>
  <c r="V65" i="28"/>
  <c r="AU62" i="28"/>
  <c r="AB61" i="28"/>
  <c r="AB60" i="28"/>
  <c r="AC60" i="28" s="1"/>
  <c r="AX60" i="28" s="1"/>
  <c r="AB59" i="28"/>
  <c r="AW59" i="28" s="1"/>
  <c r="AX55" i="28"/>
  <c r="V61" i="28"/>
  <c r="AU61" i="28"/>
  <c r="V60" i="28"/>
  <c r="AU60" i="28"/>
  <c r="V59" i="28"/>
  <c r="W59" i="28"/>
  <c r="AV59" i="28" s="1"/>
  <c r="AV55" i="28"/>
  <c r="V54" i="28"/>
  <c r="V53" i="28"/>
  <c r="AU53" i="28"/>
  <c r="V52" i="28"/>
  <c r="AU49" i="28"/>
  <c r="W53" i="28"/>
  <c r="AV53" i="28"/>
  <c r="AV49" i="28"/>
  <c r="AB54" i="28"/>
  <c r="AB53" i="28"/>
  <c r="AW53" i="28"/>
  <c r="AB52" i="28"/>
  <c r="AX49" i="28"/>
  <c r="AB48" i="28"/>
  <c r="AC48" i="28"/>
  <c r="AX48" i="28" s="1"/>
  <c r="AB47" i="28"/>
  <c r="AC47" i="28"/>
  <c r="AB46" i="28"/>
  <c r="AC46" i="28"/>
  <c r="AX46" i="28" s="1"/>
  <c r="AX42" i="28"/>
  <c r="AW42" i="28"/>
  <c r="V48" i="28"/>
  <c r="AU48" i="28"/>
  <c r="V47" i="28"/>
  <c r="W47" i="28"/>
  <c r="AV47" i="28" s="1"/>
  <c r="V46" i="28"/>
  <c r="W46" i="28"/>
  <c r="AV42" i="28"/>
  <c r="AU47" i="28"/>
  <c r="AT49" i="28"/>
  <c r="AT62" i="28"/>
  <c r="AS55" i="28"/>
  <c r="AT36" i="28"/>
  <c r="V41" i="28"/>
  <c r="AU41" i="28"/>
  <c r="V40" i="28"/>
  <c r="AU40" i="28"/>
  <c r="V39" i="28"/>
  <c r="AU39" i="28"/>
  <c r="W40" i="28"/>
  <c r="AV40" i="28" s="1"/>
  <c r="W39" i="28"/>
  <c r="AV36" i="28"/>
  <c r="AB41" i="28"/>
  <c r="AW41" i="28" s="1"/>
  <c r="AB40" i="28"/>
  <c r="AW40" i="28" s="1"/>
  <c r="AB39" i="28"/>
  <c r="AW39" i="28" s="1"/>
  <c r="AX36" i="28"/>
  <c r="AB35" i="28"/>
  <c r="AC35" i="28"/>
  <c r="AX35" i="28" s="1"/>
  <c r="AB34" i="28"/>
  <c r="AC34" i="28"/>
  <c r="AB33" i="28"/>
  <c r="AC33" i="28" s="1"/>
  <c r="AX33" i="28" s="1"/>
  <c r="AW33" i="28"/>
  <c r="AX29" i="28"/>
  <c r="AW34" i="28"/>
  <c r="AW29" i="28"/>
  <c r="V35" i="28"/>
  <c r="AU35" i="28"/>
  <c r="W35" i="28"/>
  <c r="AV35" i="28"/>
  <c r="V34" i="28"/>
  <c r="W34" i="28"/>
  <c r="V33" i="28"/>
  <c r="W33" i="28"/>
  <c r="AV33" i="28" s="1"/>
  <c r="AV29" i="28"/>
  <c r="AU34" i="28"/>
  <c r="AU29" i="28"/>
  <c r="AS29" i="28"/>
  <c r="AT23" i="28"/>
  <c r="V28" i="28"/>
  <c r="AU28" i="28" s="1"/>
  <c r="V27" i="28"/>
  <c r="AU27" i="28" s="1"/>
  <c r="V26" i="28"/>
  <c r="AU26" i="28" s="1"/>
  <c r="W28" i="28"/>
  <c r="AV28" i="28" s="1"/>
  <c r="AV23" i="28"/>
  <c r="AB28" i="28"/>
  <c r="AW28" i="28"/>
  <c r="AB27" i="28"/>
  <c r="AW27" i="28"/>
  <c r="AB26" i="28"/>
  <c r="AW26" i="28"/>
  <c r="AC28" i="28"/>
  <c r="AX28" i="28"/>
  <c r="AC27" i="28"/>
  <c r="AX27" i="28"/>
  <c r="AX23" i="28"/>
  <c r="AB22" i="28"/>
  <c r="AW22" i="28" s="1"/>
  <c r="AB21" i="28"/>
  <c r="AC21" i="28"/>
  <c r="AB20" i="28"/>
  <c r="AC20" i="28"/>
  <c r="AX16" i="28"/>
  <c r="AW21" i="28"/>
  <c r="AW16" i="28"/>
  <c r="V22" i="28"/>
  <c r="W22" i="28" s="1"/>
  <c r="AA22" i="28" s="1"/>
  <c r="V21" i="28"/>
  <c r="W21" i="28" s="1"/>
  <c r="AA21" i="28" s="1"/>
  <c r="V20" i="28"/>
  <c r="AU20" i="28" s="1"/>
  <c r="AU22" i="28"/>
  <c r="AT16" i="28"/>
  <c r="AH28" i="28"/>
  <c r="AH26" i="28"/>
  <c r="AH22" i="28"/>
  <c r="AH20" i="28"/>
  <c r="Y14" i="28"/>
  <c r="Y11" i="28"/>
  <c r="Y8" i="28"/>
  <c r="Z3" i="28"/>
  <c r="M14" i="28"/>
  <c r="W14" i="28"/>
  <c r="M13" i="28"/>
  <c r="M11" i="28"/>
  <c r="M10" i="28"/>
  <c r="M8" i="28"/>
  <c r="W8" i="28" s="1"/>
  <c r="M7" i="28"/>
  <c r="X3" i="28"/>
  <c r="W11" i="28"/>
  <c r="W3" i="28"/>
  <c r="T13" i="28"/>
  <c r="T11" i="28"/>
  <c r="T10" i="28"/>
  <c r="T7" i="28"/>
  <c r="T3" i="28"/>
  <c r="K16" i="28"/>
  <c r="J16" i="28"/>
  <c r="G16" i="28"/>
  <c r="E16" i="28"/>
  <c r="Y18" i="28"/>
  <c r="X21" i="28" s="1"/>
  <c r="X22" i="28"/>
  <c r="AQ40" i="28"/>
  <c r="U7" i="28"/>
  <c r="U8" i="28"/>
  <c r="U10" i="28"/>
  <c r="U11" i="28"/>
  <c r="U13" i="28"/>
  <c r="U14" i="28"/>
  <c r="X18" i="28"/>
  <c r="Y28" i="28" s="1"/>
  <c r="AA28" i="28" s="1"/>
  <c r="AI26" i="28"/>
  <c r="AJ26" i="28"/>
  <c r="AL26" i="28"/>
  <c r="AM26" i="28"/>
  <c r="AN26" i="28"/>
  <c r="AO26" i="28"/>
  <c r="AP26" i="28"/>
  <c r="AQ26" i="28"/>
  <c r="AR26" i="28"/>
  <c r="X27" i="28"/>
  <c r="AI27" i="28"/>
  <c r="AJ27" i="28"/>
  <c r="AL27" i="28"/>
  <c r="AM27" i="28"/>
  <c r="AN27" i="28"/>
  <c r="AO27" i="28"/>
  <c r="AP27" i="28"/>
  <c r="AQ27" i="28"/>
  <c r="AR27" i="28"/>
  <c r="X28" i="28"/>
  <c r="Z28" i="28" s="1"/>
  <c r="AI28" i="28"/>
  <c r="AJ28" i="28"/>
  <c r="AL28" i="28"/>
  <c r="AM28" i="28"/>
  <c r="AN28" i="28"/>
  <c r="AO28" i="28"/>
  <c r="AP28" i="28"/>
  <c r="AQ28" i="28"/>
  <c r="AR28" i="28"/>
  <c r="Y21" i="28"/>
  <c r="AI21" i="28"/>
  <c r="AJ21" i="28"/>
  <c r="AL21" i="28"/>
  <c r="AM21" i="28"/>
  <c r="AN21" i="28"/>
  <c r="AO21" i="28"/>
  <c r="AP21" i="28"/>
  <c r="AQ21" i="28"/>
  <c r="AR21" i="28"/>
  <c r="Y22" i="28"/>
  <c r="AI22" i="28"/>
  <c r="AJ22" i="28"/>
  <c r="AL22" i="28"/>
  <c r="AM22" i="28"/>
  <c r="AN22" i="28"/>
  <c r="AO22" i="28"/>
  <c r="AP22" i="28"/>
  <c r="AQ22" i="28"/>
  <c r="AR22" i="28"/>
  <c r="AI20" i="28"/>
  <c r="AJ20" i="28"/>
  <c r="AL20" i="28"/>
  <c r="AM20" i="28"/>
  <c r="AN20" i="28"/>
  <c r="AO20" i="28"/>
  <c r="AP20" i="28"/>
  <c r="AQ20" i="28"/>
  <c r="AR20" i="28"/>
  <c r="AO33" i="28"/>
  <c r="AQ33" i="28"/>
  <c r="AR33" i="28"/>
  <c r="AO34" i="28"/>
  <c r="AQ34" i="28"/>
  <c r="AR34" i="28"/>
  <c r="AO35" i="28"/>
  <c r="AQ35" i="28"/>
  <c r="AR35" i="28"/>
  <c r="AO39" i="28"/>
  <c r="AQ39" i="28"/>
  <c r="AR39" i="28"/>
  <c r="AO40" i="28"/>
  <c r="AR40" i="28"/>
  <c r="AO41" i="28"/>
  <c r="AQ41" i="28"/>
  <c r="AR41" i="28"/>
  <c r="AM46" i="28"/>
  <c r="AO46" i="28"/>
  <c r="AQ46" i="28"/>
  <c r="AR46" i="28"/>
  <c r="AM47" i="28"/>
  <c r="AO47" i="28"/>
  <c r="AQ47" i="28"/>
  <c r="AR47" i="28"/>
  <c r="AM48" i="28"/>
  <c r="AO48" i="28"/>
  <c r="AQ48" i="28"/>
  <c r="AR48" i="28"/>
  <c r="AM52" i="28"/>
  <c r="AO52" i="28"/>
  <c r="AQ52" i="28"/>
  <c r="AR52" i="28"/>
  <c r="AM53" i="28"/>
  <c r="AO53" i="28"/>
  <c r="AQ53" i="28"/>
  <c r="AR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M10" i="38"/>
  <c r="W10" i="38"/>
  <c r="V10" i="38"/>
  <c r="U10" i="38"/>
  <c r="T11" i="38"/>
  <c r="Y11" i="38"/>
  <c r="L11" i="38"/>
  <c r="M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S28" i="38"/>
  <c r="T28" i="38"/>
  <c r="W28" i="38" s="1"/>
  <c r="AO28" i="38"/>
  <c r="Y28" i="38"/>
  <c r="Z28" i="38" s="1"/>
  <c r="AQ28" i="38"/>
  <c r="S29" i="38"/>
  <c r="T29" i="38"/>
  <c r="AP29" i="38" s="1"/>
  <c r="AO29" i="38"/>
  <c r="Y29" i="38"/>
  <c r="Z29" i="38" s="1"/>
  <c r="S34" i="38"/>
  <c r="T34" i="38"/>
  <c r="AP34" i="38" s="1"/>
  <c r="AO34" i="38"/>
  <c r="Y34" i="38"/>
  <c r="Z34" i="38" s="1"/>
  <c r="AJ34" i="38"/>
  <c r="S36" i="38"/>
  <c r="T36" i="38" s="1"/>
  <c r="Y36" i="38"/>
  <c r="AQ36" i="38" s="1"/>
  <c r="Z36" i="38"/>
  <c r="AC36" i="38" s="1"/>
  <c r="AJ36" i="38"/>
  <c r="S35" i="38"/>
  <c r="T35" i="38" s="1"/>
  <c r="AO35" i="38"/>
  <c r="Y35" i="38"/>
  <c r="AQ35" i="38" s="1"/>
  <c r="Z35" i="38"/>
  <c r="AD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AP21" i="38"/>
  <c r="AR42" i="38"/>
  <c r="AP28" i="38"/>
  <c r="W22" i="38"/>
  <c r="V22" i="38"/>
  <c r="AP20" i="38"/>
  <c r="AQ43" i="38"/>
  <c r="AQ42" i="38"/>
  <c r="AQ41" i="38"/>
  <c r="W14" i="38"/>
  <c r="W11" i="38"/>
  <c r="B2" i="13"/>
  <c r="S44" i="13" s="1"/>
  <c r="P43" i="13"/>
  <c r="P16" i="12"/>
  <c r="B2" i="12"/>
  <c r="S16" i="12" s="1"/>
  <c r="P17" i="12"/>
  <c r="Q43" i="13"/>
  <c r="Q16" i="12"/>
  <c r="T16" i="12" s="1"/>
  <c r="AT16" i="12" s="1"/>
  <c r="Q17" i="12"/>
  <c r="P44" i="13"/>
  <c r="AH44" i="13"/>
  <c r="Q44" i="13"/>
  <c r="AQ44" i="13" s="1"/>
  <c r="AG45" i="13"/>
  <c r="P45" i="13"/>
  <c r="S45" i="13"/>
  <c r="AP45" i="13" s="1"/>
  <c r="AK45" i="13"/>
  <c r="Q45" i="13"/>
  <c r="T45" i="13"/>
  <c r="AR45" i="13" s="1"/>
  <c r="P46" i="13"/>
  <c r="S46" i="13" s="1"/>
  <c r="AP46" i="13" s="1"/>
  <c r="AL46" i="13"/>
  <c r="Q46" i="13"/>
  <c r="P47" i="13"/>
  <c r="AI47" i="13"/>
  <c r="AK47" i="13"/>
  <c r="Q47" i="13"/>
  <c r="T47" i="13"/>
  <c r="P48" i="13"/>
  <c r="AI48" i="13"/>
  <c r="Q48" i="13"/>
  <c r="T48" i="13" s="1"/>
  <c r="P49" i="13"/>
  <c r="S49" i="13" s="1"/>
  <c r="AP49" i="13" s="1"/>
  <c r="AH49" i="13"/>
  <c r="Q49" i="13"/>
  <c r="AQ49" i="13" s="1"/>
  <c r="AG50" i="13"/>
  <c r="P50" i="13"/>
  <c r="S50" i="13"/>
  <c r="AP50" i="13" s="1"/>
  <c r="AL50" i="13"/>
  <c r="Q50" i="13"/>
  <c r="AG51" i="13"/>
  <c r="P51" i="13"/>
  <c r="S51" i="13"/>
  <c r="AK51" i="13"/>
  <c r="Q51" i="13"/>
  <c r="AQ51" i="13"/>
  <c r="P67" i="13"/>
  <c r="AH67" i="13"/>
  <c r="P23" i="12"/>
  <c r="S23" i="12"/>
  <c r="V65" i="13" s="1"/>
  <c r="P24" i="12"/>
  <c r="S24" i="12"/>
  <c r="V66" i="13" s="1"/>
  <c r="Q67" i="13"/>
  <c r="AQ67" i="13" s="1"/>
  <c r="Q23" i="12"/>
  <c r="T23" i="12" s="1"/>
  <c r="Q24" i="12"/>
  <c r="T24" i="12"/>
  <c r="AB66" i="13" s="1"/>
  <c r="AG68" i="13"/>
  <c r="P68" i="13"/>
  <c r="S68" i="13"/>
  <c r="AL68" i="13"/>
  <c r="Q68" i="13"/>
  <c r="T68" i="13"/>
  <c r="P69" i="13"/>
  <c r="AI69" i="13"/>
  <c r="AL69" i="13"/>
  <c r="Q69" i="13"/>
  <c r="AQ69" i="13" s="1"/>
  <c r="P70" i="13"/>
  <c r="AI70" i="13"/>
  <c r="AK70" i="13"/>
  <c r="Q70" i="13"/>
  <c r="AQ70" i="13" s="1"/>
  <c r="T70" i="13"/>
  <c r="AR70" i="13" s="1"/>
  <c r="AG71" i="13"/>
  <c r="P71" i="13"/>
  <c r="S71" i="13" s="1"/>
  <c r="AI71" i="13"/>
  <c r="AL71" i="13"/>
  <c r="Q71" i="13"/>
  <c r="T71" i="13"/>
  <c r="AG72" i="13"/>
  <c r="P72" i="13"/>
  <c r="S72" i="13"/>
  <c r="AI72" i="13"/>
  <c r="AH72" i="13"/>
  <c r="AK72" i="13"/>
  <c r="Q72" i="13"/>
  <c r="AQ72" i="13" s="1"/>
  <c r="T72" i="13"/>
  <c r="AG73" i="13"/>
  <c r="P73" i="13"/>
  <c r="S73" i="13" s="1"/>
  <c r="AP73" i="13" s="1"/>
  <c r="AI73" i="13"/>
  <c r="AH73" i="13"/>
  <c r="AL73" i="13"/>
  <c r="Q73" i="13"/>
  <c r="AQ73" i="13" s="1"/>
  <c r="T73" i="13"/>
  <c r="AR73" i="13" s="1"/>
  <c r="P74" i="13"/>
  <c r="S74" i="13" s="1"/>
  <c r="AP74" i="13" s="1"/>
  <c r="AH74" i="13"/>
  <c r="AL74" i="13"/>
  <c r="AK74" i="13"/>
  <c r="Q74" i="13"/>
  <c r="T74" i="13"/>
  <c r="AR74" i="13" s="1"/>
  <c r="AG75" i="13"/>
  <c r="P75" i="13"/>
  <c r="S75" i="13" s="1"/>
  <c r="AI75" i="13"/>
  <c r="AH75" i="13"/>
  <c r="AL75" i="13"/>
  <c r="Q75" i="13"/>
  <c r="T75" i="13" s="1"/>
  <c r="AQ75" i="13"/>
  <c r="P91" i="13"/>
  <c r="S91" i="13" s="1"/>
  <c r="AI91" i="13"/>
  <c r="P30" i="12"/>
  <c r="S30" i="12"/>
  <c r="V89" i="13" s="1"/>
  <c r="P31" i="12"/>
  <c r="S31" i="12" s="1"/>
  <c r="V90" i="13"/>
  <c r="AL91" i="13"/>
  <c r="AK91" i="13"/>
  <c r="Q91" i="13"/>
  <c r="T91" i="13"/>
  <c r="Q30" i="12"/>
  <c r="T30" i="12"/>
  <c r="AB89" i="13" s="1"/>
  <c r="Q31" i="12"/>
  <c r="T31" i="12"/>
  <c r="AB90" i="13" s="1"/>
  <c r="AQ91" i="13"/>
  <c r="P92" i="13"/>
  <c r="S92" i="13"/>
  <c r="AI92" i="13"/>
  <c r="AL92" i="13"/>
  <c r="AK92" i="13"/>
  <c r="Q92" i="13"/>
  <c r="AQ92" i="13" s="1"/>
  <c r="AG93" i="13"/>
  <c r="P93" i="13"/>
  <c r="S93" i="13" s="1"/>
  <c r="AP93" i="13" s="1"/>
  <c r="AI93" i="13"/>
  <c r="AH93" i="13"/>
  <c r="AO93" i="13"/>
  <c r="AK93" i="13"/>
  <c r="Q93" i="13"/>
  <c r="T93" i="13" s="1"/>
  <c r="AR93" i="13" s="1"/>
  <c r="AG94" i="13"/>
  <c r="P94" i="13"/>
  <c r="S94" i="13" s="1"/>
  <c r="AP94" i="13" s="1"/>
  <c r="AI94" i="13"/>
  <c r="AH94" i="13"/>
  <c r="AK94" i="13"/>
  <c r="Q94" i="13"/>
  <c r="AQ94" i="13" s="1"/>
  <c r="T94" i="13"/>
  <c r="AR94" i="13" s="1"/>
  <c r="AG95" i="13"/>
  <c r="P95" i="13"/>
  <c r="S95" i="13" s="1"/>
  <c r="AH95" i="13"/>
  <c r="AL95" i="13"/>
  <c r="AK95" i="13"/>
  <c r="Q95" i="13"/>
  <c r="T95" i="13"/>
  <c r="AG96" i="13"/>
  <c r="P96" i="13"/>
  <c r="S96" i="13" s="1"/>
  <c r="AP96" i="13" s="1"/>
  <c r="AI96" i="13"/>
  <c r="AH96" i="13"/>
  <c r="AL96" i="13"/>
  <c r="Q96" i="13"/>
  <c r="AQ96" i="13" s="1"/>
  <c r="AG97" i="13"/>
  <c r="P97" i="13"/>
  <c r="S97" i="13" s="1"/>
  <c r="AI97" i="13"/>
  <c r="AH97" i="13"/>
  <c r="AL97" i="13"/>
  <c r="AK97" i="13"/>
  <c r="Q97" i="13"/>
  <c r="T97" i="13" s="1"/>
  <c r="AG98" i="13"/>
  <c r="P98" i="13"/>
  <c r="S98" i="13"/>
  <c r="AI98" i="13"/>
  <c r="AH98" i="13"/>
  <c r="AL98" i="13"/>
  <c r="AK98" i="13"/>
  <c r="Q98" i="13"/>
  <c r="AQ98" i="13" s="1"/>
  <c r="T98" i="13"/>
  <c r="AG99" i="13"/>
  <c r="P99" i="13"/>
  <c r="S99" i="13"/>
  <c r="AP99" i="13" s="1"/>
  <c r="AI99" i="13"/>
  <c r="AH99" i="13"/>
  <c r="AL99" i="13"/>
  <c r="AK99" i="13"/>
  <c r="Q99" i="13"/>
  <c r="T99" i="13"/>
  <c r="AR99" i="13" s="1"/>
  <c r="AQ99" i="13"/>
  <c r="AG79" i="13"/>
  <c r="P79" i="13"/>
  <c r="S79" i="13" s="1"/>
  <c r="AP79" i="13" s="1"/>
  <c r="AI79" i="13"/>
  <c r="AH79" i="13"/>
  <c r="P28" i="12"/>
  <c r="S28" i="12" s="1"/>
  <c r="V77" i="13" s="1"/>
  <c r="P29" i="12"/>
  <c r="S29" i="12"/>
  <c r="V78" i="13" s="1"/>
  <c r="AL79" i="13"/>
  <c r="AK79" i="13"/>
  <c r="Q79" i="13"/>
  <c r="T79" i="13"/>
  <c r="AR79" i="13" s="1"/>
  <c r="Q28" i="12"/>
  <c r="T28" i="12" s="1"/>
  <c r="AB77" i="13" s="1"/>
  <c r="Q29" i="12"/>
  <c r="T29" i="12" s="1"/>
  <c r="AB78" i="13" s="1"/>
  <c r="AQ79" i="13"/>
  <c r="AG80" i="13"/>
  <c r="P80" i="13"/>
  <c r="AO80" i="13"/>
  <c r="AI80" i="13"/>
  <c r="AH80" i="13"/>
  <c r="AL80" i="13"/>
  <c r="AK80" i="13"/>
  <c r="Q80" i="13"/>
  <c r="T80" i="13"/>
  <c r="AR80" i="13" s="1"/>
  <c r="AG81" i="13"/>
  <c r="P81" i="13"/>
  <c r="S81" i="13" s="1"/>
  <c r="AI81" i="13"/>
  <c r="AH81" i="13"/>
  <c r="AL81" i="13"/>
  <c r="AK81" i="13"/>
  <c r="Q81" i="13"/>
  <c r="AQ81" i="13" s="1"/>
  <c r="T81" i="13"/>
  <c r="AG82" i="13"/>
  <c r="P82" i="13"/>
  <c r="S82" i="13" s="1"/>
  <c r="AI82" i="13"/>
  <c r="AH82" i="13"/>
  <c r="AL82" i="13"/>
  <c r="AK82" i="13"/>
  <c r="Q82" i="13"/>
  <c r="AQ82" i="13" s="1"/>
  <c r="AG83" i="13"/>
  <c r="P83" i="13"/>
  <c r="S83" i="13" s="1"/>
  <c r="AP83" i="13" s="1"/>
  <c r="AI83" i="13"/>
  <c r="AH83" i="13"/>
  <c r="AO83" i="13"/>
  <c r="AL83" i="13"/>
  <c r="AK83" i="13"/>
  <c r="Q83" i="13"/>
  <c r="AQ83" i="13" s="1"/>
  <c r="T83" i="13"/>
  <c r="AR83" i="13" s="1"/>
  <c r="AG84" i="13"/>
  <c r="P84" i="13"/>
  <c r="S84" i="13"/>
  <c r="AP84" i="13" s="1"/>
  <c r="AI84" i="13"/>
  <c r="AH84" i="13"/>
  <c r="AL84" i="13"/>
  <c r="AK84" i="13"/>
  <c r="Q84" i="13"/>
  <c r="AQ84" i="13" s="1"/>
  <c r="T84" i="13"/>
  <c r="AR84" i="13" s="1"/>
  <c r="AG85" i="13"/>
  <c r="P85" i="13"/>
  <c r="S85" i="13"/>
  <c r="AI85" i="13"/>
  <c r="AH85" i="13"/>
  <c r="AL85" i="13"/>
  <c r="AK85" i="13"/>
  <c r="Q85" i="13"/>
  <c r="T85" i="13"/>
  <c r="AQ85" i="13"/>
  <c r="AG86" i="13"/>
  <c r="P86" i="13"/>
  <c r="S86" i="13"/>
  <c r="AI86" i="13"/>
  <c r="AH86" i="13"/>
  <c r="AL86" i="13"/>
  <c r="AK86" i="13"/>
  <c r="Q86" i="13"/>
  <c r="T86" i="13"/>
  <c r="AG87" i="13"/>
  <c r="P87" i="13"/>
  <c r="S87" i="13" s="1"/>
  <c r="AI87" i="13"/>
  <c r="AH87" i="13"/>
  <c r="AL87" i="13"/>
  <c r="AK87" i="13"/>
  <c r="Q87" i="13"/>
  <c r="T87" i="13" s="1"/>
  <c r="AR87" i="13" s="1"/>
  <c r="AG55" i="13"/>
  <c r="P55" i="13"/>
  <c r="S55" i="13" s="1"/>
  <c r="AP55" i="13" s="1"/>
  <c r="AI55" i="13"/>
  <c r="AH55" i="13"/>
  <c r="P21" i="12"/>
  <c r="S21" i="12"/>
  <c r="P22" i="12"/>
  <c r="S22" i="12"/>
  <c r="V54" i="13" s="1"/>
  <c r="AL55" i="13"/>
  <c r="AK55" i="13"/>
  <c r="Q55" i="13"/>
  <c r="AQ55" i="13" s="1"/>
  <c r="Q21" i="12"/>
  <c r="T21" i="12" s="1"/>
  <c r="AB53" i="13" s="1"/>
  <c r="Q22" i="12"/>
  <c r="T22" i="12"/>
  <c r="AB54" i="13" s="1"/>
  <c r="AG56" i="13"/>
  <c r="P56" i="13"/>
  <c r="S56" i="13"/>
  <c r="AP56" i="13" s="1"/>
  <c r="AI56" i="13"/>
  <c r="AH56" i="13"/>
  <c r="AL56" i="13"/>
  <c r="AK56" i="13"/>
  <c r="Q56" i="13"/>
  <c r="AQ56" i="13" s="1"/>
  <c r="AG57" i="13"/>
  <c r="P57" i="13"/>
  <c r="S57" i="13" s="1"/>
  <c r="AI57" i="13"/>
  <c r="AH57" i="13"/>
  <c r="AL57" i="13"/>
  <c r="AK57" i="13"/>
  <c r="Q57" i="13"/>
  <c r="T57" i="13" s="1"/>
  <c r="AQ57" i="13"/>
  <c r="AG58" i="13"/>
  <c r="P58" i="13"/>
  <c r="S58" i="13" s="1"/>
  <c r="AI58" i="13"/>
  <c r="AH58" i="13"/>
  <c r="AL58" i="13"/>
  <c r="AK58" i="13"/>
  <c r="Q58" i="13"/>
  <c r="T58" i="13" s="1"/>
  <c r="AG59" i="13"/>
  <c r="P59" i="13"/>
  <c r="S59" i="13" s="1"/>
  <c r="AP59" i="13" s="1"/>
  <c r="AI59" i="13"/>
  <c r="AH59" i="13"/>
  <c r="AL59" i="13"/>
  <c r="AK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AQ62" i="13" s="1"/>
  <c r="T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AQ23" i="13" s="1"/>
  <c r="T23" i="13"/>
  <c r="AR23" i="13" s="1"/>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T9" i="13" s="1"/>
  <c r="AQ9" i="13"/>
  <c r="AG10" i="13"/>
  <c r="P10" i="13"/>
  <c r="S10" i="13"/>
  <c r="AI10" i="13"/>
  <c r="AH10" i="13"/>
  <c r="AL10" i="13"/>
  <c r="AK10" i="13"/>
  <c r="Q10" i="13"/>
  <c r="T10" i="13"/>
  <c r="AQ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8" i="29"/>
  <c r="AG96" i="29"/>
  <c r="AG94" i="29"/>
  <c r="AG92" i="29"/>
  <c r="AG87" i="29"/>
  <c r="AG85" i="29"/>
  <c r="AG83" i="29"/>
  <c r="AG81" i="29"/>
  <c r="AG79" i="29"/>
  <c r="AG74"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T98" i="19" s="1"/>
  <c r="AA99" i="19"/>
  <c r="AB99" i="19" s="1"/>
  <c r="AI99" i="19"/>
  <c r="AJ99" i="19"/>
  <c r="AN99" i="19"/>
  <c r="AO99" i="19"/>
  <c r="AP99" i="19"/>
  <c r="AQ99" i="19"/>
  <c r="AM99" i="19"/>
  <c r="AL99" i="19"/>
  <c r="AK99" i="19"/>
  <c r="S99" i="19"/>
  <c r="T99" i="19"/>
  <c r="AU99" i="19" s="1"/>
  <c r="AA67" i="19"/>
  <c r="AB67" i="19" s="1"/>
  <c r="AB32" i="18"/>
  <c r="AB33" i="18"/>
  <c r="AI67" i="19"/>
  <c r="AJ67" i="19"/>
  <c r="AN67" i="19"/>
  <c r="AO67" i="19"/>
  <c r="AP67" i="19"/>
  <c r="AQ67" i="19"/>
  <c r="AM67" i="19"/>
  <c r="AL67" i="19"/>
  <c r="AK67" i="19"/>
  <c r="S67" i="19"/>
  <c r="T67" i="19"/>
  <c r="AU67" i="19" s="1"/>
  <c r="T32" i="18"/>
  <c r="U32" i="18" s="1"/>
  <c r="U65" i="19" s="1"/>
  <c r="T33" i="18"/>
  <c r="U33" i="18" s="1"/>
  <c r="AT67" i="19"/>
  <c r="AA68" i="19"/>
  <c r="AB68" i="19" s="1"/>
  <c r="AI68" i="19"/>
  <c r="AJ68" i="19"/>
  <c r="AN68" i="19"/>
  <c r="AO68" i="19"/>
  <c r="AP68" i="19"/>
  <c r="AQ68" i="19"/>
  <c r="AM68" i="19"/>
  <c r="AL68" i="19"/>
  <c r="AK68" i="19"/>
  <c r="S68" i="19"/>
  <c r="T68" i="19"/>
  <c r="AU68" i="19" s="1"/>
  <c r="AA69" i="19"/>
  <c r="AB69" i="19" s="1"/>
  <c r="AI69" i="19"/>
  <c r="AJ69" i="19"/>
  <c r="AN69" i="19"/>
  <c r="AO69" i="19"/>
  <c r="AP69" i="19"/>
  <c r="AQ69" i="19"/>
  <c r="AM69" i="19"/>
  <c r="AL69" i="19"/>
  <c r="AK69" i="19"/>
  <c r="S69" i="19"/>
  <c r="T69" i="19"/>
  <c r="AU69" i="19" s="1"/>
  <c r="AT69" i="19"/>
  <c r="AA70" i="19"/>
  <c r="AB70" i="19" s="1"/>
  <c r="AI70" i="19"/>
  <c r="AJ70" i="19"/>
  <c r="AN70" i="19"/>
  <c r="AO70" i="19"/>
  <c r="AP70" i="19"/>
  <c r="AQ70" i="19"/>
  <c r="AM70" i="19"/>
  <c r="AL70" i="19"/>
  <c r="AK70" i="19"/>
  <c r="S70" i="19"/>
  <c r="T70" i="19"/>
  <c r="AU70" i="19" s="1"/>
  <c r="AA71" i="19"/>
  <c r="AB71" i="19" s="1"/>
  <c r="AI71" i="19"/>
  <c r="AJ71" i="19"/>
  <c r="AN71" i="19"/>
  <c r="AO71" i="19"/>
  <c r="AP71" i="19"/>
  <c r="AQ71" i="19"/>
  <c r="AM71" i="19"/>
  <c r="AL71" i="19"/>
  <c r="AK71" i="19"/>
  <c r="S71" i="19"/>
  <c r="T71" i="19"/>
  <c r="AU71" i="19" s="1"/>
  <c r="AT71" i="19"/>
  <c r="AA72" i="19"/>
  <c r="AB72" i="19"/>
  <c r="AI72" i="19"/>
  <c r="AJ72" i="19"/>
  <c r="AN72" i="19"/>
  <c r="AO72" i="19"/>
  <c r="AP72" i="19"/>
  <c r="AQ72" i="19"/>
  <c r="AM72" i="19"/>
  <c r="AL72" i="19"/>
  <c r="AK72" i="19"/>
  <c r="S72" i="19"/>
  <c r="T72" i="19" s="1"/>
  <c r="AU72" i="19" s="1"/>
  <c r="AA73" i="19"/>
  <c r="AB73" i="19" s="1"/>
  <c r="AI73" i="19"/>
  <c r="AJ73" i="19"/>
  <c r="AN73" i="19"/>
  <c r="AO73" i="19"/>
  <c r="AP73" i="19"/>
  <c r="AQ73" i="19"/>
  <c r="AM73" i="19"/>
  <c r="AL73" i="19"/>
  <c r="AK73" i="19"/>
  <c r="S73" i="19"/>
  <c r="T73" i="19"/>
  <c r="AU73" i="19" s="1"/>
  <c r="AT73" i="19"/>
  <c r="AA74" i="19"/>
  <c r="AB74" i="19"/>
  <c r="AI74" i="19"/>
  <c r="AJ74" i="19"/>
  <c r="AN74" i="19"/>
  <c r="AO74" i="19"/>
  <c r="AP74" i="19"/>
  <c r="AQ74" i="19"/>
  <c r="AM74" i="19"/>
  <c r="AL74" i="19"/>
  <c r="AK74" i="19"/>
  <c r="S74" i="19"/>
  <c r="T74" i="19" s="1"/>
  <c r="AU74" i="19" s="1"/>
  <c r="AA75" i="19"/>
  <c r="AB75" i="19"/>
  <c r="AI75" i="19"/>
  <c r="AJ75" i="19"/>
  <c r="AN75" i="19"/>
  <c r="AO75" i="19"/>
  <c r="AP75" i="19"/>
  <c r="AQ75" i="19"/>
  <c r="AM75" i="19"/>
  <c r="AL75" i="19"/>
  <c r="AK75" i="19"/>
  <c r="S75" i="19"/>
  <c r="T75" i="19" s="1"/>
  <c r="AU75" i="19" s="1"/>
  <c r="AA55" i="19"/>
  <c r="AB55" i="19" s="1"/>
  <c r="AB27" i="18"/>
  <c r="AB28" i="18"/>
  <c r="AC28" i="18"/>
  <c r="AI55" i="19"/>
  <c r="AJ55" i="19"/>
  <c r="AN55" i="19"/>
  <c r="AO55" i="19"/>
  <c r="AP55" i="19"/>
  <c r="AQ55" i="19"/>
  <c r="AM55" i="19"/>
  <c r="AL55" i="19"/>
  <c r="AK55" i="19"/>
  <c r="S55" i="19"/>
  <c r="AT55" i="19" s="1"/>
  <c r="T27" i="18"/>
  <c r="U27" i="18" s="1"/>
  <c r="U53" i="19" s="1"/>
  <c r="T28" i="18"/>
  <c r="AA56" i="19"/>
  <c r="AB56" i="19"/>
  <c r="AI56" i="19"/>
  <c r="AJ56" i="19"/>
  <c r="AN56" i="19"/>
  <c r="AO56" i="19"/>
  <c r="AP56" i="19"/>
  <c r="AQ56" i="19"/>
  <c r="AM56" i="19"/>
  <c r="AL56" i="19"/>
  <c r="AK56" i="19"/>
  <c r="S56" i="19"/>
  <c r="AT56" i="19" s="1"/>
  <c r="T56" i="19"/>
  <c r="AA57" i="19"/>
  <c r="AB57" i="19"/>
  <c r="AI57" i="19"/>
  <c r="AJ57" i="19"/>
  <c r="AN57" i="19"/>
  <c r="AO57" i="19"/>
  <c r="AP57" i="19"/>
  <c r="AQ57" i="19"/>
  <c r="AM57" i="19"/>
  <c r="AL57" i="19"/>
  <c r="AK57" i="19"/>
  <c r="S57" i="19"/>
  <c r="T57" i="19" s="1"/>
  <c r="AU57" i="19" s="1"/>
  <c r="AA58" i="19"/>
  <c r="AB58" i="19"/>
  <c r="AI58" i="19"/>
  <c r="AJ58" i="19"/>
  <c r="AN58" i="19"/>
  <c r="AO58" i="19"/>
  <c r="AP58" i="19"/>
  <c r="AQ58" i="19"/>
  <c r="AM58" i="19"/>
  <c r="AL58" i="19"/>
  <c r="AK58" i="19"/>
  <c r="S58" i="19"/>
  <c r="T58" i="19" s="1"/>
  <c r="AA59" i="19"/>
  <c r="AB59" i="19" s="1"/>
  <c r="AI59" i="19"/>
  <c r="AJ59" i="19"/>
  <c r="AN59" i="19"/>
  <c r="AO59" i="19"/>
  <c r="AP59" i="19"/>
  <c r="AQ59" i="19"/>
  <c r="AM59" i="19"/>
  <c r="AL59" i="19"/>
  <c r="AK59" i="19"/>
  <c r="S59" i="19"/>
  <c r="T59" i="19"/>
  <c r="AU59" i="19" s="1"/>
  <c r="AT59" i="19"/>
  <c r="AA60" i="19"/>
  <c r="AB60" i="19"/>
  <c r="AI60" i="19"/>
  <c r="AJ60" i="19"/>
  <c r="AN60" i="19"/>
  <c r="AO60" i="19"/>
  <c r="AP60" i="19"/>
  <c r="AQ60" i="19"/>
  <c r="AM60" i="19"/>
  <c r="AL60" i="19"/>
  <c r="AK60" i="19"/>
  <c r="S60" i="19"/>
  <c r="AT60" i="19" s="1"/>
  <c r="T60" i="19"/>
  <c r="AA61" i="19"/>
  <c r="AB61" i="19"/>
  <c r="AI61" i="19"/>
  <c r="AJ61" i="19"/>
  <c r="AN61" i="19"/>
  <c r="AO61" i="19"/>
  <c r="AP61" i="19"/>
  <c r="AQ61" i="19"/>
  <c r="AM61" i="19"/>
  <c r="AL61" i="19"/>
  <c r="AK61" i="19"/>
  <c r="S61" i="19"/>
  <c r="T61" i="19" s="1"/>
  <c r="AT61" i="19"/>
  <c r="AA62" i="19"/>
  <c r="AB62" i="19"/>
  <c r="AI62" i="19"/>
  <c r="AJ62" i="19"/>
  <c r="AN62" i="19"/>
  <c r="AO62" i="19"/>
  <c r="AP62" i="19"/>
  <c r="AQ62" i="19"/>
  <c r="AM62" i="19"/>
  <c r="AL62" i="19"/>
  <c r="AK62" i="19"/>
  <c r="S62" i="19"/>
  <c r="T62" i="19" s="1"/>
  <c r="AA63" i="19"/>
  <c r="AB63" i="19"/>
  <c r="AI63" i="19"/>
  <c r="AJ63" i="19"/>
  <c r="AN63" i="19"/>
  <c r="AO63" i="19"/>
  <c r="AP63" i="19"/>
  <c r="AQ63" i="19"/>
  <c r="AM63" i="19"/>
  <c r="AL63" i="19"/>
  <c r="AK63" i="19"/>
  <c r="S63" i="19"/>
  <c r="T63" i="19" s="1"/>
  <c r="AU63" i="19"/>
  <c r="AA43" i="19"/>
  <c r="AB43" i="19"/>
  <c r="AB22" i="18"/>
  <c r="AB23" i="18"/>
  <c r="AI43" i="19"/>
  <c r="AJ43" i="19"/>
  <c r="AN43" i="19"/>
  <c r="AO43" i="19"/>
  <c r="AP43" i="19"/>
  <c r="AQ43" i="19"/>
  <c r="AM43" i="19"/>
  <c r="AL43" i="19"/>
  <c r="AK43" i="19"/>
  <c r="S43" i="19"/>
  <c r="T43" i="19" s="1"/>
  <c r="T22" i="18"/>
  <c r="U22" i="18" s="1"/>
  <c r="U41" i="19"/>
  <c r="T23" i="18"/>
  <c r="AT43" i="19"/>
  <c r="AA44" i="19"/>
  <c r="AB44" i="19"/>
  <c r="AI44" i="19"/>
  <c r="AJ44" i="19"/>
  <c r="AN44" i="19"/>
  <c r="AO44" i="19"/>
  <c r="AP44" i="19"/>
  <c r="AQ44" i="19"/>
  <c r="AM44" i="19"/>
  <c r="AL44" i="19"/>
  <c r="AK44" i="19"/>
  <c r="S44" i="19"/>
  <c r="AT44" i="19" s="1"/>
  <c r="AA45" i="19"/>
  <c r="AB45" i="19"/>
  <c r="AI45" i="19"/>
  <c r="AJ45" i="19"/>
  <c r="AN45" i="19"/>
  <c r="AO45" i="19"/>
  <c r="AP45" i="19"/>
  <c r="AQ45" i="19"/>
  <c r="AM45" i="19"/>
  <c r="AL45" i="19"/>
  <c r="AK45" i="19"/>
  <c r="S45" i="19"/>
  <c r="T45" i="19" s="1"/>
  <c r="AT45" i="19"/>
  <c r="AA46" i="19"/>
  <c r="AB46" i="19"/>
  <c r="AI46" i="19"/>
  <c r="AJ46" i="19"/>
  <c r="AN46" i="19"/>
  <c r="AO46" i="19"/>
  <c r="AP46" i="19"/>
  <c r="AQ46" i="19"/>
  <c r="AM46" i="19"/>
  <c r="AL46" i="19"/>
  <c r="AK46" i="19"/>
  <c r="S46" i="19"/>
  <c r="AT46" i="19" s="1"/>
  <c r="AA47" i="19"/>
  <c r="AB47" i="19"/>
  <c r="AI47" i="19"/>
  <c r="AJ47" i="19"/>
  <c r="AN47" i="19"/>
  <c r="AO47" i="19"/>
  <c r="AP47" i="19"/>
  <c r="AQ47" i="19"/>
  <c r="AM47" i="19"/>
  <c r="AL47" i="19"/>
  <c r="AK47" i="19"/>
  <c r="S47" i="19"/>
  <c r="T47" i="19" s="1"/>
  <c r="AT47" i="19"/>
  <c r="AA48" i="19"/>
  <c r="AB48" i="19"/>
  <c r="AI48" i="19"/>
  <c r="AJ48" i="19"/>
  <c r="AN48" i="19"/>
  <c r="AO48" i="19"/>
  <c r="AP48" i="19"/>
  <c r="AQ48" i="19"/>
  <c r="AM48" i="19"/>
  <c r="AL48" i="19"/>
  <c r="AK48" i="19"/>
  <c r="S48" i="19"/>
  <c r="AT48" i="19" s="1"/>
  <c r="AA49" i="19"/>
  <c r="AB49" i="19"/>
  <c r="AI49" i="19"/>
  <c r="AJ49" i="19"/>
  <c r="AN49" i="19"/>
  <c r="AO49" i="19"/>
  <c r="AP49" i="19"/>
  <c r="AQ49" i="19"/>
  <c r="AM49" i="19"/>
  <c r="AL49" i="19"/>
  <c r="AK49" i="19"/>
  <c r="S49" i="19"/>
  <c r="T49" i="19" s="1"/>
  <c r="AT49" i="19"/>
  <c r="AA50" i="19"/>
  <c r="AB50" i="19"/>
  <c r="AI50" i="19"/>
  <c r="AJ50" i="19"/>
  <c r="AN50" i="19"/>
  <c r="AO50" i="19"/>
  <c r="AP50" i="19"/>
  <c r="AQ50" i="19"/>
  <c r="AM50" i="19"/>
  <c r="AL50" i="19"/>
  <c r="AK50" i="19"/>
  <c r="S50" i="19"/>
  <c r="AT50" i="19" s="1"/>
  <c r="AA51" i="19"/>
  <c r="AB51" i="19"/>
  <c r="AI51" i="19"/>
  <c r="AJ51" i="19"/>
  <c r="AN51" i="19"/>
  <c r="AO51" i="19"/>
  <c r="AP51" i="19"/>
  <c r="AQ51" i="19"/>
  <c r="AM51" i="19"/>
  <c r="AL51" i="19"/>
  <c r="AK51" i="19"/>
  <c r="S51" i="19"/>
  <c r="T51" i="19" s="1"/>
  <c r="AT51" i="19"/>
  <c r="AA31" i="19"/>
  <c r="AB31" i="19"/>
  <c r="AB17" i="18"/>
  <c r="AC17" i="18"/>
  <c r="AC29" i="19" s="1"/>
  <c r="AB18" i="18"/>
  <c r="AC18" i="18"/>
  <c r="AC30" i="19" s="1"/>
  <c r="AI31" i="19"/>
  <c r="AJ31" i="19"/>
  <c r="AN31" i="19"/>
  <c r="AO31" i="19"/>
  <c r="AP31" i="19"/>
  <c r="AQ31" i="19"/>
  <c r="AM31" i="19"/>
  <c r="AL31" i="19"/>
  <c r="AK31" i="19"/>
  <c r="S31" i="19"/>
  <c r="T31" i="19"/>
  <c r="T17" i="18"/>
  <c r="T18" i="18"/>
  <c r="U18" i="18" s="1"/>
  <c r="AT31" i="19"/>
  <c r="AA32" i="19"/>
  <c r="AB32" i="19"/>
  <c r="AI32" i="19"/>
  <c r="AJ32" i="19"/>
  <c r="AN32" i="19"/>
  <c r="AO32" i="19"/>
  <c r="AP32" i="19"/>
  <c r="AQ32" i="19"/>
  <c r="AM32" i="19"/>
  <c r="AL32" i="19"/>
  <c r="AK32" i="19"/>
  <c r="S32" i="19"/>
  <c r="AA33" i="19"/>
  <c r="AB33" i="19" s="1"/>
  <c r="AI33" i="19"/>
  <c r="AJ33" i="19"/>
  <c r="AN33" i="19"/>
  <c r="AO33" i="19"/>
  <c r="AP33" i="19"/>
  <c r="AQ33" i="19"/>
  <c r="AM33" i="19"/>
  <c r="AL33" i="19"/>
  <c r="AK33" i="19"/>
  <c r="S33" i="19"/>
  <c r="AT33" i="19" s="1"/>
  <c r="T33" i="19"/>
  <c r="AA34" i="19"/>
  <c r="AB34" i="19" s="1"/>
  <c r="AI34" i="19"/>
  <c r="AJ34" i="19"/>
  <c r="AN34" i="19"/>
  <c r="AO34" i="19"/>
  <c r="AP34" i="19"/>
  <c r="AQ34" i="19"/>
  <c r="AM34" i="19"/>
  <c r="AL34" i="19"/>
  <c r="AK34" i="19"/>
  <c r="S34" i="19"/>
  <c r="T34" i="19"/>
  <c r="AU34" i="19" s="1"/>
  <c r="AA35" i="19"/>
  <c r="AB35" i="19"/>
  <c r="AI35" i="19"/>
  <c r="AJ35" i="19"/>
  <c r="AN35" i="19"/>
  <c r="AO35" i="19"/>
  <c r="AP35" i="19"/>
  <c r="AQ35" i="19"/>
  <c r="AM35" i="19"/>
  <c r="AL35" i="19"/>
  <c r="AK35" i="19"/>
  <c r="S35" i="19"/>
  <c r="T35" i="19" s="1"/>
  <c r="AT35" i="19"/>
  <c r="AA36" i="19"/>
  <c r="AB36" i="19"/>
  <c r="AI36" i="19"/>
  <c r="AJ36" i="19"/>
  <c r="AN36" i="19"/>
  <c r="AO36" i="19"/>
  <c r="AP36" i="19"/>
  <c r="AQ36" i="19"/>
  <c r="AM36" i="19"/>
  <c r="AL36" i="19"/>
  <c r="AK36" i="19"/>
  <c r="S36" i="19"/>
  <c r="AT36" i="19" s="1"/>
  <c r="AA37" i="19"/>
  <c r="AB37" i="19" s="1"/>
  <c r="AI37" i="19"/>
  <c r="AJ37" i="19"/>
  <c r="AN37" i="19"/>
  <c r="AO37" i="19"/>
  <c r="AP37" i="19"/>
  <c r="AQ37" i="19"/>
  <c r="AM37" i="19"/>
  <c r="AL37" i="19"/>
  <c r="AK37" i="19"/>
  <c r="S37" i="19"/>
  <c r="T37" i="19"/>
  <c r="AA38" i="19"/>
  <c r="AB38" i="19"/>
  <c r="AI38" i="19"/>
  <c r="AJ38" i="19"/>
  <c r="AN38" i="19"/>
  <c r="AO38" i="19"/>
  <c r="AP38" i="19"/>
  <c r="AQ38" i="19"/>
  <c r="AM38" i="19"/>
  <c r="AL38" i="19"/>
  <c r="AK38" i="19"/>
  <c r="S38" i="19"/>
  <c r="T38" i="19" s="1"/>
  <c r="AU38" i="19" s="1"/>
  <c r="AT38" i="19"/>
  <c r="AA39" i="19"/>
  <c r="AB39" i="19"/>
  <c r="AI39" i="19"/>
  <c r="AJ39" i="19"/>
  <c r="AN39" i="19"/>
  <c r="AO39" i="19"/>
  <c r="AP39" i="19"/>
  <c r="AQ39" i="19"/>
  <c r="AM39" i="19"/>
  <c r="AL39" i="19"/>
  <c r="AK39" i="19"/>
  <c r="S39" i="19"/>
  <c r="AT39" i="19" s="1"/>
  <c r="AA19" i="19"/>
  <c r="AB19" i="19"/>
  <c r="AB12" i="18"/>
  <c r="AC12" i="18"/>
  <c r="AC17" i="19" s="1"/>
  <c r="AB13" i="18"/>
  <c r="AC13" i="18"/>
  <c r="AC18" i="19" s="1"/>
  <c r="AI19" i="19"/>
  <c r="AJ19" i="19"/>
  <c r="AN19" i="19"/>
  <c r="AO19" i="19"/>
  <c r="AP19" i="19"/>
  <c r="AQ19" i="19"/>
  <c r="AM19" i="19"/>
  <c r="AL19" i="19"/>
  <c r="AK19" i="19"/>
  <c r="S19" i="19"/>
  <c r="T19" i="19"/>
  <c r="AU19" i="19" s="1"/>
  <c r="T12" i="18"/>
  <c r="T13" i="18"/>
  <c r="U13" i="18" s="1"/>
  <c r="U18" i="19" s="1"/>
  <c r="AT19" i="19"/>
  <c r="AA20" i="19"/>
  <c r="AB20" i="19"/>
  <c r="AI20" i="19"/>
  <c r="AJ20" i="19"/>
  <c r="AN20" i="19"/>
  <c r="AO20" i="19"/>
  <c r="AP20" i="19"/>
  <c r="AQ20" i="19"/>
  <c r="AM20" i="19"/>
  <c r="AL20" i="19"/>
  <c r="AK20" i="19"/>
  <c r="S20" i="19"/>
  <c r="AT20" i="19" s="1"/>
  <c r="T20" i="19"/>
  <c r="AU20" i="19" s="1"/>
  <c r="AA21" i="19"/>
  <c r="AB21" i="19"/>
  <c r="AI21" i="19"/>
  <c r="AJ21" i="19"/>
  <c r="AN21" i="19"/>
  <c r="AO21" i="19"/>
  <c r="AP21" i="19"/>
  <c r="AQ21" i="19"/>
  <c r="AM21" i="19"/>
  <c r="AL21" i="19"/>
  <c r="AK21" i="19"/>
  <c r="S21" i="19"/>
  <c r="T21" i="19" s="1"/>
  <c r="AA22" i="19"/>
  <c r="AB22" i="19"/>
  <c r="AI22" i="19"/>
  <c r="AJ22" i="19"/>
  <c r="AN22" i="19"/>
  <c r="AO22" i="19"/>
  <c r="AP22" i="19"/>
  <c r="AQ22" i="19"/>
  <c r="AM22" i="19"/>
  <c r="AL22" i="19"/>
  <c r="AK22" i="19"/>
  <c r="S22" i="19"/>
  <c r="AT22" i="19" s="1"/>
  <c r="T22" i="19"/>
  <c r="AA23" i="19"/>
  <c r="AB23" i="19"/>
  <c r="AI23" i="19"/>
  <c r="AJ23" i="19"/>
  <c r="AN23" i="19"/>
  <c r="AO23" i="19"/>
  <c r="AP23" i="19"/>
  <c r="AQ23" i="19"/>
  <c r="AM23" i="19"/>
  <c r="AL23" i="19"/>
  <c r="AK23" i="19"/>
  <c r="S23" i="19"/>
  <c r="T23" i="19" s="1"/>
  <c r="AA24" i="19"/>
  <c r="AB24" i="19"/>
  <c r="AI24" i="19"/>
  <c r="AJ24" i="19"/>
  <c r="AN24" i="19"/>
  <c r="AO24" i="19"/>
  <c r="AP24" i="19"/>
  <c r="AQ24" i="19"/>
  <c r="AM24" i="19"/>
  <c r="AL24" i="19"/>
  <c r="AK24" i="19"/>
  <c r="S24" i="19"/>
  <c r="AT24" i="19" s="1"/>
  <c r="T24" i="19"/>
  <c r="AA25" i="19"/>
  <c r="AB25" i="19"/>
  <c r="AI25" i="19"/>
  <c r="AJ25" i="19"/>
  <c r="AN25" i="19"/>
  <c r="AO25" i="19"/>
  <c r="AP25" i="19"/>
  <c r="AQ25" i="19"/>
  <c r="AM25" i="19"/>
  <c r="AL25" i="19"/>
  <c r="AK25" i="19"/>
  <c r="S25" i="19"/>
  <c r="T25" i="19" s="1"/>
  <c r="AA26" i="19"/>
  <c r="AB26" i="19"/>
  <c r="AI26" i="19"/>
  <c r="AJ26" i="19"/>
  <c r="AN26" i="19"/>
  <c r="AO26" i="19"/>
  <c r="AP26" i="19"/>
  <c r="AQ26" i="19"/>
  <c r="AM26" i="19"/>
  <c r="AL26" i="19"/>
  <c r="AK26" i="19"/>
  <c r="S26" i="19"/>
  <c r="AT26" i="19" s="1"/>
  <c r="T26" i="19"/>
  <c r="AU26" i="19" s="1"/>
  <c r="AA27" i="19"/>
  <c r="AB27" i="19"/>
  <c r="AI27" i="19"/>
  <c r="AJ27" i="19"/>
  <c r="AN27" i="19"/>
  <c r="AO27" i="19"/>
  <c r="AP27" i="19"/>
  <c r="AQ27" i="19"/>
  <c r="AM27" i="19"/>
  <c r="AL27" i="19"/>
  <c r="AK27" i="19"/>
  <c r="S27" i="19"/>
  <c r="T27" i="19" s="1"/>
  <c r="AA7" i="19"/>
  <c r="AB7" i="19"/>
  <c r="AB7" i="18"/>
  <c r="AB8" i="18"/>
  <c r="AI7" i="19"/>
  <c r="AJ7" i="19"/>
  <c r="AN7" i="19"/>
  <c r="AO7" i="19"/>
  <c r="AP7" i="19"/>
  <c r="AQ7" i="19"/>
  <c r="AM7" i="19"/>
  <c r="AL7" i="19"/>
  <c r="AK7" i="19"/>
  <c r="S7" i="19"/>
  <c r="T7" i="19" s="1"/>
  <c r="AU7" i="19" s="1"/>
  <c r="T7" i="18"/>
  <c r="U7" i="18" s="1"/>
  <c r="U5" i="19" s="1"/>
  <c r="T8" i="18"/>
  <c r="AT7" i="19"/>
  <c r="AA8" i="19"/>
  <c r="AB8" i="19" s="1"/>
  <c r="AI8" i="19"/>
  <c r="AJ8" i="19"/>
  <c r="AN8" i="19"/>
  <c r="AO8" i="19"/>
  <c r="AP8" i="19"/>
  <c r="AQ8" i="19"/>
  <c r="AM8" i="19"/>
  <c r="AL8" i="19"/>
  <c r="AK8" i="19"/>
  <c r="S8" i="19"/>
  <c r="T8" i="19"/>
  <c r="AA9" i="19"/>
  <c r="AB9" i="19"/>
  <c r="AI9" i="19"/>
  <c r="AJ9" i="19"/>
  <c r="AN9" i="19"/>
  <c r="AO9" i="19"/>
  <c r="AP9" i="19"/>
  <c r="AQ9" i="19"/>
  <c r="AM9" i="19"/>
  <c r="AL9" i="19"/>
  <c r="AK9" i="19"/>
  <c r="S9" i="19"/>
  <c r="T9" i="19" s="1"/>
  <c r="AU9" i="19" s="1"/>
  <c r="AT9" i="19"/>
  <c r="AA10" i="19"/>
  <c r="AB10" i="19"/>
  <c r="AI10" i="19"/>
  <c r="AJ10" i="19"/>
  <c r="AN10" i="19"/>
  <c r="AO10" i="19"/>
  <c r="AP10" i="19"/>
  <c r="AQ10" i="19"/>
  <c r="AM10" i="19"/>
  <c r="AL10" i="19"/>
  <c r="AK10" i="19"/>
  <c r="S10" i="19"/>
  <c r="AT10" i="19" s="1"/>
  <c r="AA11" i="19"/>
  <c r="AB11" i="19"/>
  <c r="AI11" i="19"/>
  <c r="AJ11" i="19"/>
  <c r="AN11" i="19"/>
  <c r="AO11" i="19"/>
  <c r="AP11" i="19"/>
  <c r="AQ11" i="19"/>
  <c r="AM11" i="19"/>
  <c r="AL11" i="19"/>
  <c r="AK11" i="19"/>
  <c r="S11" i="19"/>
  <c r="T11" i="19" s="1"/>
  <c r="AU11" i="19" s="1"/>
  <c r="AT11" i="19"/>
  <c r="AA12" i="19"/>
  <c r="AB12" i="19"/>
  <c r="AI12" i="19"/>
  <c r="AJ12" i="19"/>
  <c r="AN12" i="19"/>
  <c r="AO12" i="19"/>
  <c r="AP12" i="19"/>
  <c r="AQ12" i="19"/>
  <c r="AM12" i="19"/>
  <c r="AL12" i="19"/>
  <c r="AK12" i="19"/>
  <c r="S12" i="19"/>
  <c r="T12" i="19" s="1"/>
  <c r="AA13" i="19"/>
  <c r="AB13" i="19"/>
  <c r="AI13" i="19"/>
  <c r="AJ13" i="19"/>
  <c r="AN13" i="19"/>
  <c r="AO13" i="19"/>
  <c r="AP13" i="19"/>
  <c r="AQ13" i="19"/>
  <c r="AM13" i="19"/>
  <c r="AL13" i="19"/>
  <c r="AK13" i="19"/>
  <c r="S13" i="19"/>
  <c r="T13" i="19" s="1"/>
  <c r="AU13" i="19"/>
  <c r="AA14" i="19"/>
  <c r="AB14" i="19"/>
  <c r="AI14" i="19"/>
  <c r="AJ14" i="19"/>
  <c r="AN14" i="19"/>
  <c r="AO14" i="19"/>
  <c r="AP14" i="19"/>
  <c r="AQ14" i="19"/>
  <c r="AM14" i="19"/>
  <c r="AL14" i="19"/>
  <c r="AK14" i="19"/>
  <c r="S14" i="19"/>
  <c r="AT14" i="19" s="1"/>
  <c r="AA15" i="19"/>
  <c r="AB15" i="19"/>
  <c r="AI15" i="19"/>
  <c r="AJ15" i="19"/>
  <c r="AN15" i="19"/>
  <c r="AO15" i="19"/>
  <c r="AP15" i="19"/>
  <c r="AQ15" i="19"/>
  <c r="AM15" i="19"/>
  <c r="AL15" i="19"/>
  <c r="AK15" i="19"/>
  <c r="S15" i="19"/>
  <c r="AT15" i="19" s="1"/>
  <c r="T15" i="19"/>
  <c r="AU15" i="19" s="1"/>
  <c r="AA87" i="19"/>
  <c r="AB87" i="19" s="1"/>
  <c r="AB37" i="18"/>
  <c r="AC37" i="18" s="1"/>
  <c r="AC77" i="19" s="1"/>
  <c r="AB38" i="18"/>
  <c r="AI87" i="19"/>
  <c r="AJ87" i="19"/>
  <c r="AN87" i="19"/>
  <c r="AO87" i="19"/>
  <c r="AP87" i="19"/>
  <c r="AQ87" i="19"/>
  <c r="AM87" i="19"/>
  <c r="AL87" i="19"/>
  <c r="AK87" i="19"/>
  <c r="S87" i="19"/>
  <c r="T87" i="19"/>
  <c r="T37" i="18"/>
  <c r="U37" i="18"/>
  <c r="U77" i="19" s="1"/>
  <c r="T38" i="18"/>
  <c r="U38" i="18"/>
  <c r="U78" i="19" s="1"/>
  <c r="AT87" i="19"/>
  <c r="AA86" i="19"/>
  <c r="AB86" i="19"/>
  <c r="AI86" i="19"/>
  <c r="AJ86" i="19"/>
  <c r="AN86" i="19"/>
  <c r="AO86" i="19"/>
  <c r="AP86" i="19"/>
  <c r="AQ86" i="19"/>
  <c r="AM86" i="19"/>
  <c r="AL86" i="19"/>
  <c r="AK86" i="19"/>
  <c r="S86" i="19"/>
  <c r="T86" i="19" s="1"/>
  <c r="AU86" i="19" s="1"/>
  <c r="AA85" i="19"/>
  <c r="AB85" i="19" s="1"/>
  <c r="AI85" i="19"/>
  <c r="AJ85" i="19"/>
  <c r="AN85" i="19"/>
  <c r="AO85" i="19"/>
  <c r="AP85" i="19"/>
  <c r="AQ85" i="19"/>
  <c r="AM85" i="19"/>
  <c r="AL85" i="19"/>
  <c r="AK85" i="19"/>
  <c r="S85" i="19"/>
  <c r="AT85" i="19" s="1"/>
  <c r="T85" i="19"/>
  <c r="AA84" i="19"/>
  <c r="AB84" i="19" s="1"/>
  <c r="AI84" i="19"/>
  <c r="AJ84" i="19"/>
  <c r="AN84" i="19"/>
  <c r="AO84" i="19"/>
  <c r="AP84" i="19"/>
  <c r="AQ84" i="19"/>
  <c r="AM84" i="19"/>
  <c r="AL84" i="19"/>
  <c r="AK84" i="19"/>
  <c r="S84" i="19"/>
  <c r="T84" i="19"/>
  <c r="AA83" i="19"/>
  <c r="AB83" i="19"/>
  <c r="AI83" i="19"/>
  <c r="AJ83" i="19"/>
  <c r="AN83" i="19"/>
  <c r="AO83" i="19"/>
  <c r="AP83" i="19"/>
  <c r="AQ83" i="19"/>
  <c r="AM83" i="19"/>
  <c r="AL83" i="19"/>
  <c r="AK83" i="19"/>
  <c r="S83" i="19"/>
  <c r="AT83" i="19" s="1"/>
  <c r="AA82" i="19"/>
  <c r="AB82" i="19"/>
  <c r="AI82" i="19"/>
  <c r="AJ82" i="19"/>
  <c r="AN82" i="19"/>
  <c r="AO82" i="19"/>
  <c r="AP82" i="19"/>
  <c r="AQ82" i="19"/>
  <c r="AM82" i="19"/>
  <c r="AL82" i="19"/>
  <c r="AK82" i="19"/>
  <c r="S82" i="19"/>
  <c r="T82" i="19" s="1"/>
  <c r="AU82" i="19" s="1"/>
  <c r="AA81" i="19"/>
  <c r="AB81" i="19" s="1"/>
  <c r="AI81" i="19"/>
  <c r="AJ81" i="19"/>
  <c r="AN81" i="19"/>
  <c r="AO81" i="19"/>
  <c r="AP81" i="19"/>
  <c r="AQ81" i="19"/>
  <c r="AM81" i="19"/>
  <c r="AL81" i="19"/>
  <c r="AK81" i="19"/>
  <c r="S81" i="19"/>
  <c r="T81" i="19"/>
  <c r="AU81" i="19" s="1"/>
  <c r="AT81" i="19"/>
  <c r="AA80" i="19"/>
  <c r="AB80" i="19"/>
  <c r="AI80" i="19"/>
  <c r="AJ80" i="19"/>
  <c r="AN80" i="19"/>
  <c r="AO80" i="19"/>
  <c r="AP80" i="19"/>
  <c r="AQ80" i="19"/>
  <c r="AM80" i="19"/>
  <c r="AL80" i="19"/>
  <c r="AK80" i="19"/>
  <c r="S80" i="19"/>
  <c r="T80" i="19" s="1"/>
  <c r="AU80" i="19" s="1"/>
  <c r="AT80" i="19"/>
  <c r="AA79" i="19"/>
  <c r="AB79" i="19"/>
  <c r="AI79" i="19"/>
  <c r="AJ79" i="19"/>
  <c r="AN79" i="19"/>
  <c r="AO79" i="19"/>
  <c r="AP79" i="19"/>
  <c r="AQ79" i="19"/>
  <c r="AM79" i="19"/>
  <c r="AL79" i="19"/>
  <c r="AK79" i="19"/>
  <c r="S79" i="19"/>
  <c r="T79" i="19" s="1"/>
  <c r="AU79" i="19" s="1"/>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U24" i="19"/>
  <c r="AU22" i="19"/>
  <c r="AA7" i="46"/>
  <c r="B2" i="46"/>
  <c r="AC7" i="45"/>
  <c r="AD7" i="45" s="1"/>
  <c r="B2" i="45"/>
  <c r="AC8" i="45"/>
  <c r="AD8" i="45" s="1"/>
  <c r="S7" i="46"/>
  <c r="S7" i="45"/>
  <c r="U7" i="45"/>
  <c r="S8" i="45"/>
  <c r="U8" i="45"/>
  <c r="U6" i="46" s="1"/>
  <c r="S99" i="46"/>
  <c r="S98" i="46"/>
  <c r="S97" i="46"/>
  <c r="T97" i="46" s="1"/>
  <c r="S96" i="46"/>
  <c r="S95" i="46"/>
  <c r="S94" i="46"/>
  <c r="S93" i="46"/>
  <c r="T93" i="46"/>
  <c r="S92" i="46"/>
  <c r="S91" i="46"/>
  <c r="S87" i="46"/>
  <c r="S86" i="46"/>
  <c r="T86" i="46" s="1"/>
  <c r="BD86" i="46" s="1"/>
  <c r="S85" i="46"/>
  <c r="S84" i="46"/>
  <c r="S83" i="46"/>
  <c r="S82" i="46"/>
  <c r="S81" i="46"/>
  <c r="S80" i="46"/>
  <c r="S79" i="46"/>
  <c r="S75" i="46"/>
  <c r="T75" i="46" s="1"/>
  <c r="BD75" i="46" s="1"/>
  <c r="S74" i="46"/>
  <c r="S73" i="46"/>
  <c r="S72" i="46"/>
  <c r="S71" i="46"/>
  <c r="S70" i="46"/>
  <c r="S69" i="46"/>
  <c r="S68" i="46"/>
  <c r="S67" i="46"/>
  <c r="S63" i="46"/>
  <c r="T63" i="46" s="1"/>
  <c r="S62" i="46"/>
  <c r="S61" i="46"/>
  <c r="T61" i="46"/>
  <c r="S60" i="46"/>
  <c r="S59" i="46"/>
  <c r="S58" i="46"/>
  <c r="T58" i="46"/>
  <c r="S57" i="46"/>
  <c r="S56" i="46"/>
  <c r="T56" i="46" s="1"/>
  <c r="S55" i="46"/>
  <c r="S51" i="46"/>
  <c r="S50" i="46"/>
  <c r="S49" i="46"/>
  <c r="T49" i="46"/>
  <c r="BD49" i="46" s="1"/>
  <c r="S48" i="46"/>
  <c r="S47" i="46"/>
  <c r="S46" i="46"/>
  <c r="S45" i="46"/>
  <c r="S44" i="46"/>
  <c r="S43" i="46"/>
  <c r="S39" i="46"/>
  <c r="S38" i="46"/>
  <c r="S37" i="46"/>
  <c r="S36" i="46"/>
  <c r="S35" i="46"/>
  <c r="S34" i="46"/>
  <c r="S33" i="46"/>
  <c r="S32" i="46"/>
  <c r="S31" i="46"/>
  <c r="T31" i="46" s="1"/>
  <c r="S27" i="46"/>
  <c r="S26" i="46"/>
  <c r="S25" i="46"/>
  <c r="S24" i="46"/>
  <c r="S23" i="46"/>
  <c r="T23" i="46" s="1"/>
  <c r="BD23" i="46" s="1"/>
  <c r="S22" i="46"/>
  <c r="S21" i="46"/>
  <c r="T21" i="46" s="1"/>
  <c r="BD21" i="46" s="1"/>
  <c r="S20" i="46"/>
  <c r="S19" i="46"/>
  <c r="S15" i="46"/>
  <c r="BC15" i="46" s="1"/>
  <c r="S14" i="46"/>
  <c r="S13" i="46"/>
  <c r="S12" i="46"/>
  <c r="S11" i="46"/>
  <c r="T11" i="46"/>
  <c r="S10" i="46"/>
  <c r="S9" i="46"/>
  <c r="S8" i="46"/>
  <c r="AK42" i="45"/>
  <c r="AK43" i="45"/>
  <c r="AC42" i="45"/>
  <c r="AD42" i="45" s="1"/>
  <c r="AC89" i="46" s="1"/>
  <c r="AC43" i="45"/>
  <c r="AD43" i="45" s="1"/>
  <c r="AC90" i="46" s="1"/>
  <c r="S42" i="45"/>
  <c r="S43" i="45"/>
  <c r="U43" i="45"/>
  <c r="U90" i="46" s="1"/>
  <c r="B90" i="46"/>
  <c r="A90" i="46"/>
  <c r="B89" i="46"/>
  <c r="A89" i="46"/>
  <c r="AK37" i="45"/>
  <c r="AL37" i="45"/>
  <c r="AK77" i="46" s="1"/>
  <c r="AK38" i="45"/>
  <c r="AC37" i="45"/>
  <c r="AC38" i="45"/>
  <c r="AD38" i="45" s="1"/>
  <c r="AC78" i="46" s="1"/>
  <c r="S37" i="45"/>
  <c r="U37" i="45" s="1"/>
  <c r="S38" i="45"/>
  <c r="B78" i="46"/>
  <c r="A78" i="46"/>
  <c r="B77" i="46"/>
  <c r="A77" i="46"/>
  <c r="AK32" i="45"/>
  <c r="AK33" i="45"/>
  <c r="AL33" i="45"/>
  <c r="AK66" i="46" s="1"/>
  <c r="AC32" i="45"/>
  <c r="AD32" i="45"/>
  <c r="AC65" i="46" s="1"/>
  <c r="AC33" i="45"/>
  <c r="S32" i="45"/>
  <c r="S33" i="45"/>
  <c r="U33" i="45" s="1"/>
  <c r="B66" i="46"/>
  <c r="A66" i="46"/>
  <c r="B65" i="46"/>
  <c r="A65" i="46"/>
  <c r="AK27" i="45"/>
  <c r="AL27" i="45" s="1"/>
  <c r="AK53" i="46" s="1"/>
  <c r="AK28" i="45"/>
  <c r="AC27" i="45"/>
  <c r="AC28" i="45"/>
  <c r="AD28" i="45"/>
  <c r="AC54" i="46" s="1"/>
  <c r="S27" i="45"/>
  <c r="U27" i="45"/>
  <c r="U53" i="46" s="1"/>
  <c r="S28" i="45"/>
  <c r="B54" i="46"/>
  <c r="A54" i="46"/>
  <c r="B53" i="46"/>
  <c r="A53" i="46"/>
  <c r="AK22" i="45"/>
  <c r="AK23" i="45"/>
  <c r="AL23" i="45" s="1"/>
  <c r="AK42" i="46" s="1"/>
  <c r="AC22" i="45"/>
  <c r="AD22" i="45" s="1"/>
  <c r="AC23" i="45"/>
  <c r="S22" i="45"/>
  <c r="S23" i="45"/>
  <c r="U23" i="45"/>
  <c r="U42" i="46" s="1"/>
  <c r="B42" i="46"/>
  <c r="A42" i="46"/>
  <c r="B41" i="46"/>
  <c r="A41" i="46"/>
  <c r="AK17" i="45"/>
  <c r="AL17" i="45"/>
  <c r="AK29" i="46" s="1"/>
  <c r="AK18" i="45"/>
  <c r="AC17" i="45"/>
  <c r="AC18" i="45"/>
  <c r="AD18" i="45" s="1"/>
  <c r="AC30" i="46" s="1"/>
  <c r="S17" i="45"/>
  <c r="U17" i="45" s="1"/>
  <c r="S18" i="45"/>
  <c r="B30" i="46"/>
  <c r="A30" i="46"/>
  <c r="B29" i="46"/>
  <c r="A29" i="46"/>
  <c r="AK12" i="45"/>
  <c r="AK13" i="45"/>
  <c r="AL13" i="45"/>
  <c r="AK18" i="46" s="1"/>
  <c r="AC12" i="45"/>
  <c r="AD12" i="45"/>
  <c r="AC17" i="46" s="1"/>
  <c r="AC13" i="45"/>
  <c r="S12" i="45"/>
  <c r="S13" i="45"/>
  <c r="U13" i="45" s="1"/>
  <c r="B18" i="46"/>
  <c r="A18" i="46"/>
  <c r="B17" i="46"/>
  <c r="A17" i="46"/>
  <c r="AK7" i="45"/>
  <c r="AL7" i="45" s="1"/>
  <c r="AK5" i="46" s="1"/>
  <c r="AK8" i="45"/>
  <c r="B6" i="46"/>
  <c r="A6" i="46"/>
  <c r="B5" i="46"/>
  <c r="A5" i="46"/>
  <c r="AI7" i="46"/>
  <c r="AR7" i="46"/>
  <c r="AX7" i="46"/>
  <c r="BE7" i="46"/>
  <c r="AI8" i="46"/>
  <c r="AW8" i="46"/>
  <c r="AX8" i="46"/>
  <c r="AA8" i="46"/>
  <c r="AI9" i="46"/>
  <c r="BC9" i="46"/>
  <c r="AY9" i="46"/>
  <c r="AA9" i="46"/>
  <c r="AB9" i="46"/>
  <c r="BF9" i="46" s="1"/>
  <c r="AI10" i="46"/>
  <c r="BC10" i="46"/>
  <c r="AW10" i="46"/>
  <c r="AA10" i="46"/>
  <c r="AB10" i="46" s="1"/>
  <c r="AI11" i="46"/>
  <c r="AQ11" i="46"/>
  <c r="AS11" i="46"/>
  <c r="AV11" i="46"/>
  <c r="AU11" i="46"/>
  <c r="AA11" i="46"/>
  <c r="AI12" i="46"/>
  <c r="AS12" i="46"/>
  <c r="AY12" i="46"/>
  <c r="AU12" i="46"/>
  <c r="AA12" i="46"/>
  <c r="AI13" i="46"/>
  <c r="AJ13" i="46"/>
  <c r="AR13" i="46"/>
  <c r="AV13" i="46"/>
  <c r="AA13" i="46"/>
  <c r="AI14" i="46"/>
  <c r="AJ14" i="46" s="1"/>
  <c r="AW14" i="46"/>
  <c r="AZ14" i="46"/>
  <c r="AA14" i="46"/>
  <c r="AB14" i="46" s="1"/>
  <c r="BF14" i="46" s="1"/>
  <c r="BE14" i="46"/>
  <c r="AI15" i="46"/>
  <c r="AS15" i="46"/>
  <c r="AX15" i="46"/>
  <c r="AA15" i="46"/>
  <c r="AI19" i="46"/>
  <c r="BC19" i="46"/>
  <c r="AY19" i="46"/>
  <c r="AA19" i="46"/>
  <c r="BE19" i="46" s="1"/>
  <c r="AI20" i="46"/>
  <c r="AW20" i="46"/>
  <c r="AX20" i="46"/>
  <c r="AA20" i="46"/>
  <c r="BE20" i="46"/>
  <c r="AI21" i="46"/>
  <c r="AR21" i="46"/>
  <c r="AX21" i="46"/>
  <c r="AA21" i="46"/>
  <c r="AI22" i="46"/>
  <c r="BC22" i="46"/>
  <c r="AY22" i="46"/>
  <c r="AA22" i="46"/>
  <c r="AB22" i="46" s="1"/>
  <c r="BF22" i="46" s="1"/>
  <c r="AI23" i="46"/>
  <c r="AW23" i="46"/>
  <c r="AX23" i="46"/>
  <c r="AA23" i="46"/>
  <c r="AB23" i="46"/>
  <c r="BF23" i="46" s="1"/>
  <c r="AI24" i="46"/>
  <c r="AR24" i="46"/>
  <c r="AX24" i="46"/>
  <c r="AA24" i="46"/>
  <c r="AI25" i="46"/>
  <c r="BC25" i="46"/>
  <c r="AY25" i="46"/>
  <c r="AA25" i="46"/>
  <c r="AB25" i="46" s="1"/>
  <c r="AI26" i="46"/>
  <c r="BC26" i="46"/>
  <c r="AW26" i="46"/>
  <c r="AA26" i="46"/>
  <c r="AB26" i="46"/>
  <c r="AI27" i="46"/>
  <c r="AR27" i="46"/>
  <c r="AX27" i="46"/>
  <c r="AA27" i="46"/>
  <c r="AI31" i="46"/>
  <c r="BC31" i="46"/>
  <c r="AY31" i="46"/>
  <c r="AA31" i="46"/>
  <c r="AB31" i="46" s="1"/>
  <c r="BF31" i="46" s="1"/>
  <c r="AI32" i="46"/>
  <c r="BC32" i="46"/>
  <c r="AW32" i="46"/>
  <c r="AA32" i="46"/>
  <c r="AB32" i="46"/>
  <c r="AI33" i="46"/>
  <c r="AQ33" i="46"/>
  <c r="AS33" i="46"/>
  <c r="AV33" i="46"/>
  <c r="AU33" i="46"/>
  <c r="AA33" i="46"/>
  <c r="AI34" i="46"/>
  <c r="AJ34" i="46"/>
  <c r="AR34" i="46"/>
  <c r="AZ34" i="46"/>
  <c r="AA34" i="46"/>
  <c r="AI35" i="46"/>
  <c r="AJ35" i="46" s="1"/>
  <c r="AQ35" i="46"/>
  <c r="AZ35" i="46"/>
  <c r="AV35" i="46"/>
  <c r="AA35" i="46"/>
  <c r="BE35" i="46"/>
  <c r="AI36" i="46"/>
  <c r="AW36" i="46"/>
  <c r="AX36" i="46"/>
  <c r="AA36" i="46"/>
  <c r="BE36" i="46" s="1"/>
  <c r="AI37" i="46"/>
  <c r="AR37" i="46"/>
  <c r="AX37" i="46"/>
  <c r="AA37" i="46"/>
  <c r="AI38" i="46"/>
  <c r="BC38" i="46"/>
  <c r="AW38" i="46"/>
  <c r="AA38" i="46"/>
  <c r="BE38" i="46"/>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c r="AR56" i="46"/>
  <c r="AZ56" i="46"/>
  <c r="AA56" i="46"/>
  <c r="AI57" i="46"/>
  <c r="AJ57" i="46" s="1"/>
  <c r="AQ57" i="46"/>
  <c r="AZ57" i="46"/>
  <c r="AV57" i="46"/>
  <c r="AA57" i="46"/>
  <c r="AB57" i="46"/>
  <c r="AI58" i="46"/>
  <c r="AW58" i="46"/>
  <c r="AX58" i="46"/>
  <c r="AA58" i="46"/>
  <c r="AI59" i="46"/>
  <c r="BC59" i="46"/>
  <c r="AY59" i="46"/>
  <c r="AA59" i="46"/>
  <c r="BE59" i="46" s="1"/>
  <c r="AI60" i="46"/>
  <c r="AS60" i="46"/>
  <c r="AW60" i="46"/>
  <c r="AU60" i="46"/>
  <c r="AA60" i="46"/>
  <c r="AI61" i="46"/>
  <c r="AS61" i="46"/>
  <c r="AR61" i="46"/>
  <c r="AU61" i="46"/>
  <c r="AA61" i="46"/>
  <c r="AI62" i="46"/>
  <c r="AQ62" i="46"/>
  <c r="BC62" i="46"/>
  <c r="AV62" i="46"/>
  <c r="AA62" i="46"/>
  <c r="AI63" i="46"/>
  <c r="AQ63" i="46"/>
  <c r="AX63" i="46"/>
  <c r="AV63" i="46"/>
  <c r="AA63" i="46"/>
  <c r="BE63" i="46" s="1"/>
  <c r="AI67" i="46"/>
  <c r="AX67" i="46"/>
  <c r="AY67" i="46"/>
  <c r="AA67" i="46"/>
  <c r="AI68" i="46"/>
  <c r="AJ68" i="46" s="1"/>
  <c r="AY68" i="46"/>
  <c r="AZ68" i="46"/>
  <c r="AA68" i="46"/>
  <c r="AI69" i="46"/>
  <c r="AQ69" i="46"/>
  <c r="AX69" i="46"/>
  <c r="AV69" i="46"/>
  <c r="AA69" i="46"/>
  <c r="BE69" i="46"/>
  <c r="AI70" i="46"/>
  <c r="AX70" i="46"/>
  <c r="AY70" i="46"/>
  <c r="AA70" i="46"/>
  <c r="AI71" i="46"/>
  <c r="AJ71" i="46"/>
  <c r="AY71" i="46"/>
  <c r="AZ71" i="46"/>
  <c r="AA71" i="46"/>
  <c r="AI72" i="46"/>
  <c r="AJ72" i="46" s="1"/>
  <c r="AW72" i="46"/>
  <c r="AZ72" i="46"/>
  <c r="AA72" i="46"/>
  <c r="AB72" i="46" s="1"/>
  <c r="BF72" i="46" s="1"/>
  <c r="AI73" i="46"/>
  <c r="AX73" i="46"/>
  <c r="AY73" i="46"/>
  <c r="AA73" i="46"/>
  <c r="BE73" i="46"/>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s="1"/>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AB98" i="46" s="1"/>
  <c r="AI99" i="46"/>
  <c r="AQ99" i="46"/>
  <c r="AS99" i="46"/>
  <c r="AX99" i="46"/>
  <c r="AZ99" i="46"/>
  <c r="AA99" i="46"/>
  <c r="BF32" i="46"/>
  <c r="BF57" i="46"/>
  <c r="AI7" i="12"/>
  <c r="AR7" i="12"/>
  <c r="AK7" i="12"/>
  <c r="AJ7" i="12"/>
  <c r="AQ7" i="12"/>
  <c r="AN7" i="12"/>
  <c r="AM7" i="12"/>
  <c r="AG7" i="12"/>
  <c r="AH7" i="12"/>
  <c r="AS7" i="12"/>
  <c r="AT7" i="12"/>
  <c r="AI8" i="12"/>
  <c r="AR8" i="12"/>
  <c r="AK8" i="12"/>
  <c r="AJ8" i="12"/>
  <c r="AQ8" i="12"/>
  <c r="AN8" i="12"/>
  <c r="AM8" i="12"/>
  <c r="AH8" i="12"/>
  <c r="AS8" i="12"/>
  <c r="AT8" i="12"/>
  <c r="AI9" i="12"/>
  <c r="AR9" i="12"/>
  <c r="AK9" i="12"/>
  <c r="AJ9" i="12"/>
  <c r="AQ9" i="12"/>
  <c r="AN9" i="12"/>
  <c r="AM9" i="12"/>
  <c r="AG9" i="12"/>
  <c r="AH9" i="12"/>
  <c r="AS9" i="12"/>
  <c r="AT9" i="12"/>
  <c r="AI10" i="12"/>
  <c r="AR10" i="12"/>
  <c r="AK10" i="12"/>
  <c r="AJ10" i="12"/>
  <c r="AQ10" i="12"/>
  <c r="AN10" i="12"/>
  <c r="AM10" i="12"/>
  <c r="AG10" i="12"/>
  <c r="AH10" i="12"/>
  <c r="AS10" i="12"/>
  <c r="AT10" i="12"/>
  <c r="AI14" i="12"/>
  <c r="AR14" i="12"/>
  <c r="AK14" i="12"/>
  <c r="AJ14" i="12"/>
  <c r="AQ14" i="12"/>
  <c r="AN14" i="12"/>
  <c r="AM14" i="12"/>
  <c r="AS14" i="12"/>
  <c r="AI15" i="12"/>
  <c r="AK15" i="12"/>
  <c r="AJ15" i="12"/>
  <c r="AN15" i="12"/>
  <c r="AM15" i="12"/>
  <c r="AS15" i="12"/>
  <c r="AI16" i="12"/>
  <c r="AK16" i="12"/>
  <c r="AJ16" i="12"/>
  <c r="AQ16" i="12"/>
  <c r="AN16" i="12"/>
  <c r="AM16" i="12"/>
  <c r="AS16" i="12"/>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R23" i="12"/>
  <c r="AK23" i="12"/>
  <c r="AJ23" i="12"/>
  <c r="AQ23" i="12"/>
  <c r="AN23" i="12"/>
  <c r="AM23" i="12"/>
  <c r="AG23" i="12"/>
  <c r="AS23" i="12"/>
  <c r="AT23" i="12"/>
  <c r="AI24" i="12"/>
  <c r="AR24" i="12"/>
  <c r="AK24" i="12"/>
  <c r="AJ24" i="12"/>
  <c r="AQ24" i="12"/>
  <c r="AN24" i="12"/>
  <c r="AM24" i="12"/>
  <c r="AG24" i="12"/>
  <c r="AS24" i="12"/>
  <c r="AT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Q15" i="12"/>
  <c r="AT14" i="12"/>
  <c r="B2" i="25"/>
  <c r="AK3" i="25" s="1"/>
  <c r="AO3" i="25"/>
  <c r="AS3" i="25"/>
  <c r="AA3" i="25"/>
  <c r="P7" i="25"/>
  <c r="L3" i="25"/>
  <c r="P8" i="25"/>
  <c r="AQ8" i="25"/>
  <c r="Y43" i="25"/>
  <c r="Y42" i="25"/>
  <c r="Y38" i="25"/>
  <c r="Y37" i="25"/>
  <c r="Y28" i="25"/>
  <c r="Y27" i="25"/>
  <c r="Y23" i="25"/>
  <c r="Y22" i="25"/>
  <c r="AS22" i="25" s="1"/>
  <c r="Y18" i="25"/>
  <c r="Y17" i="25"/>
  <c r="AS17" i="25"/>
  <c r="Y13" i="25"/>
  <c r="Y12" i="25"/>
  <c r="AS12" i="25" s="1"/>
  <c r="Y8" i="25"/>
  <c r="AS8" i="25" s="1"/>
  <c r="Y7" i="25"/>
  <c r="Y33" i="25"/>
  <c r="Y32" i="25"/>
  <c r="P12" i="25"/>
  <c r="P13" i="25"/>
  <c r="AQ13" i="25"/>
  <c r="P17" i="25"/>
  <c r="P18" i="25"/>
  <c r="P22" i="25"/>
  <c r="P23" i="25"/>
  <c r="AQ23" i="25" s="1"/>
  <c r="P27" i="25"/>
  <c r="P28" i="25"/>
  <c r="AQ28" i="25"/>
  <c r="P32" i="25"/>
  <c r="P33" i="25"/>
  <c r="AQ33" i="25" s="1"/>
  <c r="P37" i="25"/>
  <c r="AQ37" i="25" s="1"/>
  <c r="P38" i="25"/>
  <c r="P42" i="25"/>
  <c r="P43" i="25"/>
  <c r="AS32" i="25"/>
  <c r="AK32" i="25"/>
  <c r="AS28" i="25"/>
  <c r="AS23" i="25"/>
  <c r="AS1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0" i="45"/>
  <c r="AF13" i="45"/>
  <c r="AE5" i="45"/>
  <c r="AE8" i="45"/>
  <c r="AF5" i="45"/>
  <c r="AF8" i="45"/>
  <c r="AF7" i="45"/>
  <c r="AV7" i="45"/>
  <c r="AX7" i="45"/>
  <c r="AW7" i="45"/>
  <c r="BH7" i="45"/>
  <c r="BB7" i="45"/>
  <c r="BC7" i="45"/>
  <c r="BD7" i="45"/>
  <c r="BE7" i="45"/>
  <c r="BA7" i="45"/>
  <c r="AZ7" i="45"/>
  <c r="AS7" i="45"/>
  <c r="BJ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AX13" i="45"/>
  <c r="AW13" i="45"/>
  <c r="BH13" i="45"/>
  <c r="BB13" i="45"/>
  <c r="BC13" i="45"/>
  <c r="BD13" i="45"/>
  <c r="BE13" i="45"/>
  <c r="BA13" i="45"/>
  <c r="AZ13" i="45"/>
  <c r="BJ13" i="45"/>
  <c r="AV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AX33" i="45"/>
  <c r="AW33" i="45"/>
  <c r="BH33" i="45"/>
  <c r="BB33" i="45"/>
  <c r="BC33" i="45"/>
  <c r="BD33" i="45"/>
  <c r="BE33" i="45"/>
  <c r="BA33" i="45"/>
  <c r="AZ33" i="45"/>
  <c r="BJ33" i="45"/>
  <c r="AV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75" i="46"/>
  <c r="BF26" i="46"/>
  <c r="AU85" i="19"/>
  <c r="AU12" i="19"/>
  <c r="AU8" i="19"/>
  <c r="AU35" i="19"/>
  <c r="AU43" i="19"/>
  <c r="AU62" i="19"/>
  <c r="AU58" i="19"/>
  <c r="U55" i="19"/>
  <c r="V55" i="19"/>
  <c r="U56" i="19"/>
  <c r="X56" i="19" s="1"/>
  <c r="V56" i="19"/>
  <c r="Y56" i="19" s="1"/>
  <c r="U57" i="19"/>
  <c r="X57" i="19"/>
  <c r="V57" i="19"/>
  <c r="Y57" i="19" s="1"/>
  <c r="U58" i="19"/>
  <c r="X58" i="19" s="1"/>
  <c r="V58" i="19"/>
  <c r="Y58" i="19" s="1"/>
  <c r="U59" i="19"/>
  <c r="X59" i="19"/>
  <c r="V59" i="19"/>
  <c r="Y59" i="19" s="1"/>
  <c r="U60" i="19"/>
  <c r="X60" i="19" s="1"/>
  <c r="V60" i="19"/>
  <c r="Y60" i="19" s="1"/>
  <c r="U61" i="19"/>
  <c r="V61" i="19"/>
  <c r="Y61" i="19" s="1"/>
  <c r="U62" i="19"/>
  <c r="X62" i="19" s="1"/>
  <c r="V62" i="19"/>
  <c r="Y62" i="19"/>
  <c r="U63" i="19"/>
  <c r="X63" i="19" s="1"/>
  <c r="V63" i="19"/>
  <c r="Y63" i="19" s="1"/>
  <c r="AP9" i="29"/>
  <c r="AP20" i="29"/>
  <c r="AP31" i="29"/>
  <c r="AR7" i="29"/>
  <c r="AR11" i="29"/>
  <c r="AR15" i="29"/>
  <c r="AR27" i="29"/>
  <c r="AR32" i="29"/>
  <c r="AR36" i="29"/>
  <c r="AR38" i="29"/>
  <c r="G6" i="57"/>
  <c r="G5" i="68"/>
  <c r="AU84" i="19"/>
  <c r="AU87" i="19"/>
  <c r="AU37" i="19"/>
  <c r="AU33" i="19"/>
  <c r="AU31" i="19"/>
  <c r="AU51" i="19"/>
  <c r="AU49" i="19"/>
  <c r="AU47" i="19"/>
  <c r="AU45" i="19"/>
  <c r="AU60" i="19"/>
  <c r="AU56" i="19"/>
  <c r="V73" i="19"/>
  <c r="Y73" i="19" s="1"/>
  <c r="V69" i="19"/>
  <c r="Y69" i="19" s="1"/>
  <c r="V67" i="19"/>
  <c r="Y67" i="19" s="1"/>
  <c r="U69" i="19"/>
  <c r="X69" i="19" s="1"/>
  <c r="U70" i="19"/>
  <c r="X70" i="19" s="1"/>
  <c r="U71" i="19"/>
  <c r="X71" i="19" s="1"/>
  <c r="V71" i="19"/>
  <c r="Y71" i="19" s="1"/>
  <c r="U72" i="19"/>
  <c r="X72" i="19" s="1"/>
  <c r="V72" i="19"/>
  <c r="Y72" i="19" s="1"/>
  <c r="V74" i="19"/>
  <c r="Y74" i="19" s="1"/>
  <c r="U67" i="19"/>
  <c r="X67" i="19" s="1"/>
  <c r="U68" i="19"/>
  <c r="X68" i="19" s="1"/>
  <c r="V68" i="19"/>
  <c r="Y68" i="19" s="1"/>
  <c r="V70" i="19"/>
  <c r="Y70" i="19" s="1"/>
  <c r="U73" i="19"/>
  <c r="X73" i="19" s="1"/>
  <c r="U74" i="19"/>
  <c r="X74" i="19" s="1"/>
  <c r="U75" i="19"/>
  <c r="X75" i="19" s="1"/>
  <c r="V75" i="19"/>
  <c r="Y75" i="19" s="1"/>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s="1"/>
  <c r="V36" i="13"/>
  <c r="Y36" i="13" s="1"/>
  <c r="W36" i="13"/>
  <c r="Z36" i="13" s="1"/>
  <c r="V38" i="13"/>
  <c r="Y38" i="13" s="1"/>
  <c r="W38" i="13"/>
  <c r="Z38" i="13" s="1"/>
  <c r="V31" i="13"/>
  <c r="W31" i="13"/>
  <c r="V33" i="13"/>
  <c r="Y33" i="13" s="1"/>
  <c r="W33" i="13"/>
  <c r="Z33" i="13"/>
  <c r="V35" i="13"/>
  <c r="Y35" i="13" s="1"/>
  <c r="W35" i="13"/>
  <c r="Z35" i="13" s="1"/>
  <c r="V37" i="13"/>
  <c r="Y37" i="13" s="1"/>
  <c r="W37" i="13"/>
  <c r="Z37" i="13" s="1"/>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R81" i="13"/>
  <c r="AC85" i="13"/>
  <c r="AF85" i="13" s="1"/>
  <c r="AC81" i="13"/>
  <c r="AF81" i="13" s="1"/>
  <c r="AB79" i="13"/>
  <c r="AE79" i="13" s="1"/>
  <c r="AC79" i="13"/>
  <c r="AF79" i="13" s="1"/>
  <c r="AB81" i="13"/>
  <c r="AE81" i="13" s="1"/>
  <c r="AB83" i="13"/>
  <c r="AE83" i="13" s="1"/>
  <c r="AC83" i="13"/>
  <c r="AF83" i="13" s="1"/>
  <c r="AB85" i="13"/>
  <c r="AE85" i="13" s="1"/>
  <c r="AB87" i="13"/>
  <c r="AE87" i="13"/>
  <c r="AC87" i="13"/>
  <c r="AF87" i="13" s="1"/>
  <c r="AB80" i="13"/>
  <c r="AE80" i="13" s="1"/>
  <c r="AC80" i="13"/>
  <c r="AF80" i="13" s="1"/>
  <c r="AB82" i="13"/>
  <c r="AC82" i="13"/>
  <c r="AB84" i="13"/>
  <c r="AE84" i="13" s="1"/>
  <c r="AC84" i="13"/>
  <c r="AF84" i="13" s="1"/>
  <c r="AB86" i="13"/>
  <c r="AE86" i="13"/>
  <c r="AC86" i="13"/>
  <c r="AF86" i="13" s="1"/>
  <c r="AP98" i="13"/>
  <c r="AP97" i="13"/>
  <c r="AP95" i="13"/>
  <c r="AP92" i="13"/>
  <c r="AR91" i="13"/>
  <c r="AP91" i="13"/>
  <c r="AP75" i="13"/>
  <c r="AP72" i="13"/>
  <c r="AP71" i="13"/>
  <c r="AP68" i="13"/>
  <c r="AP51"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c r="AB34" i="13"/>
  <c r="AC34" i="13"/>
  <c r="AF34" i="13" s="1"/>
  <c r="AB36" i="13"/>
  <c r="AE36" i="13" s="1"/>
  <c r="AC36" i="13"/>
  <c r="AF36" i="13" s="1"/>
  <c r="AB38" i="13"/>
  <c r="AE38" i="13" s="1"/>
  <c r="AC38" i="13"/>
  <c r="AF38" i="13"/>
  <c r="AB31" i="13"/>
  <c r="AE31" i="13" s="1"/>
  <c r="AC31" i="13"/>
  <c r="AF31" i="13" s="1"/>
  <c r="AB33" i="13"/>
  <c r="AE33" i="13" s="1"/>
  <c r="AC33" i="13"/>
  <c r="AF33" i="13" s="1"/>
  <c r="AB35" i="13"/>
  <c r="AC35" i="13"/>
  <c r="AB37" i="13"/>
  <c r="AE37" i="13" s="1"/>
  <c r="AC37" i="13"/>
  <c r="AB39" i="13"/>
  <c r="AE39" i="13" s="1"/>
  <c r="AC39" i="13"/>
  <c r="AF39" i="13" s="1"/>
  <c r="AP33" i="13"/>
  <c r="AP37" i="13"/>
  <c r="AR33" i="13"/>
  <c r="AF37" i="13"/>
  <c r="AR37" i="13"/>
  <c r="AR14" i="13"/>
  <c r="AR13" i="13"/>
  <c r="AE13" i="13"/>
  <c r="AR10" i="13"/>
  <c r="AR9" i="13"/>
  <c r="AC7" i="13"/>
  <c r="AF7" i="13" s="1"/>
  <c r="AC13" i="13"/>
  <c r="AF13" i="13" s="1"/>
  <c r="AC9" i="13"/>
  <c r="AF9" i="13" s="1"/>
  <c r="AB7" i="13"/>
  <c r="AE7" i="13"/>
  <c r="AB9" i="13"/>
  <c r="AE9" i="13" s="1"/>
  <c r="AB11" i="13"/>
  <c r="AC11" i="13"/>
  <c r="AB13" i="13"/>
  <c r="AB15" i="13"/>
  <c r="AC15" i="13"/>
  <c r="AB8" i="13"/>
  <c r="AE8" i="13" s="1"/>
  <c r="AC8" i="13"/>
  <c r="AF8" i="13" s="1"/>
  <c r="AB10" i="13"/>
  <c r="AE10" i="13"/>
  <c r="AC10" i="13"/>
  <c r="AF10" i="13" s="1"/>
  <c r="AB12" i="13"/>
  <c r="AE12" i="13" s="1"/>
  <c r="AC12" i="13"/>
  <c r="AF12" i="13" s="1"/>
  <c r="AB14" i="13"/>
  <c r="AE14" i="13" s="1"/>
  <c r="AC14" i="13"/>
  <c r="AF14" i="13" s="1"/>
  <c r="AP26" i="13"/>
  <c r="AP25" i="13"/>
  <c r="AP22" i="13"/>
  <c r="W20" i="13"/>
  <c r="V22" i="13"/>
  <c r="Y22" i="13" s="1"/>
  <c r="W22" i="13"/>
  <c r="Z22" i="13" s="1"/>
  <c r="W24" i="13"/>
  <c r="Z24" i="13" s="1"/>
  <c r="V26" i="13"/>
  <c r="Y26" i="13"/>
  <c r="W26" i="13"/>
  <c r="Z26" i="13" s="1"/>
  <c r="V19" i="13"/>
  <c r="Y19" i="13" s="1"/>
  <c r="W19" i="13"/>
  <c r="Z19" i="13" s="1"/>
  <c r="V21" i="13"/>
  <c r="Y21" i="13"/>
  <c r="W21" i="13"/>
  <c r="Z21" i="13" s="1"/>
  <c r="V23" i="13"/>
  <c r="Y23" i="13" s="1"/>
  <c r="W23" i="13"/>
  <c r="Z23" i="13" s="1"/>
  <c r="V25" i="13"/>
  <c r="Y25" i="13"/>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s="1"/>
  <c r="AB63" i="13"/>
  <c r="AE63" i="13" s="1"/>
  <c r="AC63" i="13"/>
  <c r="AF63" i="13" s="1"/>
  <c r="AB56" i="13"/>
  <c r="AC56" i="13"/>
  <c r="AB58" i="13"/>
  <c r="AE58" i="13" s="1"/>
  <c r="AC58" i="13"/>
  <c r="AF58" i="13" s="1"/>
  <c r="AB60" i="13"/>
  <c r="AE60" i="13" s="1"/>
  <c r="AC60" i="13"/>
  <c r="AF60" i="13" s="1"/>
  <c r="AB62" i="13"/>
  <c r="AE62" i="13" s="1"/>
  <c r="AC62" i="13"/>
  <c r="AF62" i="13" s="1"/>
  <c r="AP86" i="13"/>
  <c r="AP85" i="13"/>
  <c r="AP82" i="13"/>
  <c r="AP81" i="13"/>
  <c r="W80" i="13"/>
  <c r="V82" i="13"/>
  <c r="Y82" i="13"/>
  <c r="W82" i="13"/>
  <c r="Z82" i="13" s="1"/>
  <c r="W84" i="13"/>
  <c r="Z84" i="13" s="1"/>
  <c r="V86" i="13"/>
  <c r="Y86" i="13" s="1"/>
  <c r="W86" i="13"/>
  <c r="Z86" i="13" s="1"/>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B97" i="13"/>
  <c r="AE97" i="13" s="1"/>
  <c r="AC98" i="13"/>
  <c r="AF98" i="13" s="1"/>
  <c r="AC93" i="13"/>
  <c r="AF93" i="13" s="1"/>
  <c r="V96" i="13"/>
  <c r="Y96" i="13"/>
  <c r="W98" i="13"/>
  <c r="Z98" i="13" s="1"/>
  <c r="V99" i="13"/>
  <c r="Y99" i="13" s="1"/>
  <c r="W99" i="13"/>
  <c r="Z99" i="13" s="1"/>
  <c r="V92" i="13"/>
  <c r="Y92" i="13"/>
  <c r="W96" i="13"/>
  <c r="Z96" i="13" s="1"/>
  <c r="V97" i="13"/>
  <c r="Y97" i="13" s="1"/>
  <c r="W97" i="13"/>
  <c r="Z97" i="13" s="1"/>
  <c r="V98" i="13"/>
  <c r="Y98" i="13"/>
  <c r="W92" i="13"/>
  <c r="Z92" i="13" s="1"/>
  <c r="V94" i="13"/>
  <c r="Y94" i="13" s="1"/>
  <c r="W94" i="13"/>
  <c r="Z94" i="13" s="1"/>
  <c r="V91" i="13"/>
  <c r="Y91" i="13"/>
  <c r="W91" i="13"/>
  <c r="Z91" i="13" s="1"/>
  <c r="V93" i="13"/>
  <c r="Y93" i="13" s="1"/>
  <c r="W93" i="13"/>
  <c r="Z93" i="13" s="1"/>
  <c r="V95" i="13"/>
  <c r="Y95" i="13"/>
  <c r="W95" i="13"/>
  <c r="Z95" i="13" s="1"/>
  <c r="AR75" i="13"/>
  <c r="AR72" i="13"/>
  <c r="AR71" i="13"/>
  <c r="AR68" i="13"/>
  <c r="V68" i="13"/>
  <c r="Y68" i="13" s="1"/>
  <c r="V70" i="13"/>
  <c r="W70" i="13"/>
  <c r="V72" i="13"/>
  <c r="Y72" i="13" s="1"/>
  <c r="V74" i="13"/>
  <c r="Y74" i="13" s="1"/>
  <c r="W74" i="13"/>
  <c r="Z74" i="13" s="1"/>
  <c r="V67" i="13"/>
  <c r="W67" i="13"/>
  <c r="V69" i="13"/>
  <c r="W69" i="13"/>
  <c r="V71" i="13"/>
  <c r="Y71" i="13" s="1"/>
  <c r="W71" i="13"/>
  <c r="Z71" i="13" s="1"/>
  <c r="V73" i="13"/>
  <c r="Y73" i="13" s="1"/>
  <c r="W73" i="13"/>
  <c r="Z73" i="13" s="1"/>
  <c r="V75" i="13"/>
  <c r="Y75" i="13" s="1"/>
  <c r="W75" i="13"/>
  <c r="Z75" i="13" s="1"/>
  <c r="W72" i="13"/>
  <c r="Z72" i="13" s="1"/>
  <c r="W68" i="13"/>
  <c r="Z68" i="13" s="1"/>
  <c r="AR48" i="13"/>
  <c r="AR47" i="13"/>
  <c r="AP44" i="13"/>
  <c r="W41" i="38"/>
  <c r="X41" i="38"/>
  <c r="AP41" i="38"/>
  <c r="W36" i="38"/>
  <c r="X36" i="38"/>
  <c r="AP36" i="38"/>
  <c r="O11" i="38"/>
  <c r="R11" i="38"/>
  <c r="S11" i="38"/>
  <c r="X11" i="38"/>
  <c r="AP21" i="10"/>
  <c r="AA21" i="10"/>
  <c r="Z21" i="10"/>
  <c r="AP45" i="10"/>
  <c r="AP62" i="10"/>
  <c r="X16" i="17"/>
  <c r="AW36" i="17"/>
  <c r="Z36" i="17"/>
  <c r="AA36" i="17"/>
  <c r="AW40" i="17"/>
  <c r="Z40" i="17"/>
  <c r="AA40" i="17"/>
  <c r="AW44" i="17"/>
  <c r="Z44" i="17"/>
  <c r="AA44" i="17"/>
  <c r="Z49"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AD36" i="38"/>
  <c r="W13" i="38"/>
  <c r="Z21" i="28"/>
  <c r="N7" i="28"/>
  <c r="X7" i="28" s="1"/>
  <c r="W7" i="28"/>
  <c r="N10" i="28"/>
  <c r="X10" i="28" s="1"/>
  <c r="W10" i="28"/>
  <c r="N13" i="28"/>
  <c r="X13" i="28"/>
  <c r="W13" i="28"/>
  <c r="AP22" i="10"/>
  <c r="Z22" i="10"/>
  <c r="AP28" i="10"/>
  <c r="AA28" i="10"/>
  <c r="Z28" i="10"/>
  <c r="AP33" i="10"/>
  <c r="AP39" i="10"/>
  <c r="AP40" i="10"/>
  <c r="AP46" i="10"/>
  <c r="AP52" i="10"/>
  <c r="AP56" i="10"/>
  <c r="AP63" i="10"/>
  <c r="X15" i="17"/>
  <c r="X24" i="17"/>
  <c r="AW38" i="17"/>
  <c r="Z38" i="17"/>
  <c r="AA38" i="17"/>
  <c r="AW42" i="17"/>
  <c r="Z42" i="17"/>
  <c r="AA42" i="17"/>
  <c r="Z46"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88" i="23"/>
  <c r="AQ96" i="23"/>
  <c r="N7" i="10"/>
  <c r="Y7" i="10" s="1"/>
  <c r="N8" i="10"/>
  <c r="N10" i="10"/>
  <c r="N11" i="10"/>
  <c r="Y11" i="10" s="1"/>
  <c r="N13" i="10"/>
  <c r="N14" i="10"/>
  <c r="W26" i="10"/>
  <c r="AO39" i="10"/>
  <c r="AO46" i="10"/>
  <c r="AO45" i="10"/>
  <c r="AO52" i="10"/>
  <c r="AO56" i="10"/>
  <c r="W27" i="17"/>
  <c r="W24" i="17"/>
  <c r="W19" i="17"/>
  <c r="W15" i="17"/>
  <c r="W11" i="17"/>
  <c r="W7" i="17"/>
  <c r="AV34" i="17"/>
  <c r="AX43" i="27"/>
  <c r="AX88" i="27"/>
  <c r="AX92" i="27"/>
  <c r="AV118" i="27"/>
  <c r="AV132" i="27"/>
  <c r="AV39" i="27"/>
  <c r="AV47" i="27"/>
  <c r="AV90" i="27"/>
  <c r="AX94" i="27"/>
  <c r="AX103" i="27"/>
  <c r="W24" i="23"/>
  <c r="W22" i="23"/>
  <c r="W19" i="23"/>
  <c r="W17" i="23"/>
  <c r="W15" i="23"/>
  <c r="W13" i="23"/>
  <c r="W11" i="23"/>
  <c r="W8" i="23"/>
  <c r="W7" i="23"/>
  <c r="V54" i="23"/>
  <c r="X54" i="23"/>
  <c r="V51" i="23"/>
  <c r="V49" i="23"/>
  <c r="V45" i="23"/>
  <c r="X45" i="23"/>
  <c r="V43" i="23"/>
  <c r="V41" i="23"/>
  <c r="X41" i="23" s="1"/>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AI51" i="22"/>
  <c r="AI60" i="22"/>
  <c r="AI62" i="22"/>
  <c r="AI75" i="22"/>
  <c r="AI77" i="22"/>
  <c r="AI80" i="22"/>
  <c r="AI87" i="22"/>
  <c r="AI95" i="22"/>
  <c r="AI102" i="22"/>
  <c r="AI105" i="22"/>
  <c r="AI118" i="22"/>
  <c r="AI120" i="22"/>
  <c r="AI129" i="22"/>
  <c r="AI36" i="22"/>
  <c r="AI40" i="22"/>
  <c r="AI44" i="22"/>
  <c r="AI49" i="22"/>
  <c r="AI54" i="22"/>
  <c r="AI76" i="22"/>
  <c r="AI81" i="22"/>
  <c r="AI89" i="22"/>
  <c r="AI93" i="22"/>
  <c r="AI97" i="22"/>
  <c r="AI101" i="22"/>
  <c r="AI103" i="22"/>
  <c r="AI106"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AC87" i="22"/>
  <c r="AC89" i="22"/>
  <c r="AC91" i="22"/>
  <c r="AC93" i="22"/>
  <c r="AC95" i="22"/>
  <c r="AC97" i="22"/>
  <c r="AC99" i="22"/>
  <c r="AC102" i="22"/>
  <c r="AC105" i="22"/>
  <c r="Y14" i="10"/>
  <c r="Y8" i="10"/>
  <c r="AD8" i="16"/>
  <c r="R8" i="16"/>
  <c r="Q8" i="16"/>
  <c r="AA26" i="10"/>
  <c r="Y13" i="10"/>
  <c r="G10" i="61"/>
  <c r="G18" i="61"/>
  <c r="G8" i="61"/>
  <c r="G16" i="61"/>
  <c r="G12" i="61"/>
  <c r="G4" i="61"/>
  <c r="G6" i="61"/>
  <c r="G5"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BD11" i="46"/>
  <c r="V13" i="18"/>
  <c r="Y13" i="18" s="1"/>
  <c r="W13" i="18"/>
  <c r="Z13" i="18"/>
  <c r="AS43" i="25"/>
  <c r="AM42" i="25"/>
  <c r="AQ42" i="25"/>
  <c r="AS38" i="25"/>
  <c r="AM8" i="25"/>
  <c r="AK7" i="25"/>
  <c r="AK17" i="25"/>
  <c r="AK27" i="25"/>
  <c r="AK38" i="25"/>
  <c r="AI8" i="25"/>
  <c r="AI18" i="25"/>
  <c r="AI28" i="25"/>
  <c r="AI42" i="25"/>
  <c r="AJ32" i="25"/>
  <c r="AQ32" i="25"/>
  <c r="F3" i="25"/>
  <c r="N3" i="25"/>
  <c r="Y3" i="25"/>
  <c r="AI3" i="25"/>
  <c r="AQ3" i="25"/>
  <c r="BE99" i="46"/>
  <c r="AB99" i="46"/>
  <c r="BF84"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BD61"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c r="AO60" i="29"/>
  <c r="AO74" i="29"/>
  <c r="S74" i="29"/>
  <c r="AP74" i="29" s="1"/>
  <c r="S82" i="29"/>
  <c r="AO82" i="29"/>
  <c r="AO96" i="29"/>
  <c r="S96" i="29"/>
  <c r="T70" i="29"/>
  <c r="AR70" i="29" s="1"/>
  <c r="AQ70" i="29"/>
  <c r="T72" i="29"/>
  <c r="AQ72" i="29"/>
  <c r="T50" i="29"/>
  <c r="AR50" i="29" s="1"/>
  <c r="AQ50" i="29"/>
  <c r="AR29" i="38"/>
  <c r="AC29" i="38"/>
  <c r="AD29" i="38"/>
  <c r="AV34" i="28"/>
  <c r="AX34" i="28"/>
  <c r="AI93" i="19"/>
  <c r="AM96" i="19"/>
  <c r="AP97" i="19"/>
  <c r="AI91" i="19"/>
  <c r="AK91" i="19"/>
  <c r="S14" i="29"/>
  <c r="AP14" i="29" s="1"/>
  <c r="AO14" i="29"/>
  <c r="S24" i="29"/>
  <c r="AP24" i="29" s="1"/>
  <c r="AO24" i="29"/>
  <c r="S34" i="29"/>
  <c r="AO34" i="29"/>
  <c r="S48" i="29"/>
  <c r="AP48" i="29"/>
  <c r="AO48" i="29"/>
  <c r="S56" i="29"/>
  <c r="AP56" i="29" s="1"/>
  <c r="AO56" i="29"/>
  <c r="S70" i="29"/>
  <c r="AP70" i="29" s="1"/>
  <c r="AO70" i="29"/>
  <c r="S75" i="29"/>
  <c r="AO75" i="29"/>
  <c r="S92" i="29"/>
  <c r="AO92" i="29"/>
  <c r="S97" i="29"/>
  <c r="AP97" i="29" s="1"/>
  <c r="AO97" i="29"/>
  <c r="T24" i="29"/>
  <c r="AR24" i="29" s="1"/>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Z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s="1"/>
  <c r="AR54" i="23"/>
  <c r="AP62" i="23"/>
  <c r="AQ69" i="23"/>
  <c r="Z62" i="23"/>
  <c r="AR62" i="23"/>
  <c r="Z80" i="23"/>
  <c r="AS80" i="23"/>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c r="AW102" i="27"/>
  <c r="AX60" i="27"/>
  <c r="W119" i="27"/>
  <c r="AV119" i="27" s="1"/>
  <c r="AU119" i="27"/>
  <c r="W128" i="27"/>
  <c r="AU128" i="27"/>
  <c r="AX117" i="27"/>
  <c r="N22" i="22"/>
  <c r="X22" i="22" s="1"/>
  <c r="W22" i="22"/>
  <c r="S41" i="22"/>
  <c r="AH41" i="22"/>
  <c r="S65" i="22"/>
  <c r="AH65" i="22"/>
  <c r="S92" i="22"/>
  <c r="AI92" i="22" s="1"/>
  <c r="AH92" i="22"/>
  <c r="AU107" i="27"/>
  <c r="W93" i="27"/>
  <c r="AW107" i="27"/>
  <c r="AC93" i="27"/>
  <c r="AX93" i="27" s="1"/>
  <c r="W115" i="27"/>
  <c r="W123" i="27"/>
  <c r="W133" i="27"/>
  <c r="AH46" i="22"/>
  <c r="S50" i="22"/>
  <c r="AH50" i="22"/>
  <c r="S63" i="22"/>
  <c r="AH63" i="22"/>
  <c r="AH102" i="22"/>
  <c r="AC15" i="16"/>
  <c r="O15" i="16"/>
  <c r="AH25" i="16"/>
  <c r="R25" i="16"/>
  <c r="AF25" i="16"/>
  <c r="AW117" i="27"/>
  <c r="AW125" i="27"/>
  <c r="S79" i="22"/>
  <c r="AH79" i="22"/>
  <c r="U8" i="9"/>
  <c r="V8" i="9"/>
  <c r="S61" i="22"/>
  <c r="AH61" i="22"/>
  <c r="AH94" i="22"/>
  <c r="S94" i="22"/>
  <c r="S119" i="22"/>
  <c r="AH119" i="22"/>
  <c r="S128" i="22"/>
  <c r="AH128" i="22"/>
  <c r="AG6" i="16"/>
  <c r="Q6" i="16"/>
  <c r="S37" i="22"/>
  <c r="AI37" i="22" s="1"/>
  <c r="S45" i="22"/>
  <c r="S55" i="22"/>
  <c r="AH73" i="22"/>
  <c r="S86" i="22"/>
  <c r="S117" i="22"/>
  <c r="AH117" i="22"/>
  <c r="S125" i="22"/>
  <c r="AH125" i="22"/>
  <c r="AD5" i="16"/>
  <c r="R5" i="16"/>
  <c r="O24" i="16"/>
  <c r="O9" i="16"/>
  <c r="Q9" i="16" s="1"/>
  <c r="O17" i="16"/>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s="1"/>
  <c r="Q25" i="16"/>
  <c r="O18" i="16"/>
  <c r="O22" i="16"/>
  <c r="AC20" i="16"/>
  <c r="O11" i="16"/>
  <c r="N7" i="16"/>
  <c r="AC7" i="16" s="1"/>
  <c r="AC14" i="16"/>
  <c r="R13" i="9"/>
  <c r="AP13" i="9"/>
  <c r="R10" i="9"/>
  <c r="AT11" i="9" s="1"/>
  <c r="S121" i="22"/>
  <c r="AH121" i="22"/>
  <c r="S131" i="22"/>
  <c r="AH131" i="22"/>
  <c r="AG14" i="16"/>
  <c r="AD14" i="16"/>
  <c r="AC106" i="22"/>
  <c r="AC96" i="22"/>
  <c r="AC88" i="22"/>
  <c r="AG56" i="22"/>
  <c r="AC51" i="22"/>
  <c r="AC46" i="22"/>
  <c r="AC42" i="22"/>
  <c r="AC38" i="22"/>
  <c r="AC34" i="22"/>
  <c r="AB53" i="22"/>
  <c r="AB47" i="22"/>
  <c r="N12" i="16"/>
  <c r="O12" i="16" s="1"/>
  <c r="Q23" i="16"/>
  <c r="N16" i="16"/>
  <c r="AC6" i="16"/>
  <c r="V6" i="9"/>
  <c r="AQ11" i="9"/>
  <c r="V11" i="9"/>
  <c r="AQ10" i="9"/>
  <c r="V10" i="9"/>
  <c r="P5" i="22"/>
  <c r="Q5" i="24"/>
  <c r="Q5" i="10"/>
  <c r="W5" i="12"/>
  <c r="AG23" i="16"/>
  <c r="R22" i="16"/>
  <c r="AG22" i="16"/>
  <c r="AF22" i="16"/>
  <c r="AH22" i="16"/>
  <c r="P5" i="27"/>
  <c r="Q5" i="27"/>
  <c r="P5" i="23"/>
  <c r="P9" i="23" s="1"/>
  <c r="Q5" i="23"/>
  <c r="Q5" i="17"/>
  <c r="P5" i="17"/>
  <c r="P7" i="17" s="1"/>
  <c r="P5" i="28"/>
  <c r="P7" i="28" s="1"/>
  <c r="R7" i="28" s="1"/>
  <c r="Q5" i="28"/>
  <c r="S5" i="25"/>
  <c r="X5" i="45"/>
  <c r="T5" i="25"/>
  <c r="W5" i="45"/>
  <c r="R13" i="16"/>
  <c r="AG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AI55" i="22"/>
  <c r="AI61" i="22"/>
  <c r="AV123" i="27"/>
  <c r="AI131" i="22"/>
  <c r="R18" i="16"/>
  <c r="AG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AV128" i="27"/>
  <c r="AQ95" i="23"/>
  <c r="AQ101" i="23"/>
  <c r="AQ61" i="23"/>
  <c r="X20" i="23"/>
  <c r="AQ79" i="23"/>
  <c r="AQ98" i="23"/>
  <c r="AQ40" i="23"/>
  <c r="X8" i="28"/>
  <c r="AR21" i="38"/>
  <c r="AB21" i="38"/>
  <c r="AC21" i="38"/>
  <c r="AP20" i="13"/>
  <c r="Z20" i="13"/>
  <c r="Y39" i="13"/>
  <c r="AP39" i="13"/>
  <c r="AP92" i="29"/>
  <c r="AR72" i="29"/>
  <c r="AP13" i="29"/>
  <c r="AR26" i="29"/>
  <c r="AP25" i="29"/>
  <c r="AD58" i="27"/>
  <c r="AE79" i="27" s="1"/>
  <c r="AE58" i="27"/>
  <c r="AD72" i="27" s="1"/>
  <c r="AB58" i="23"/>
  <c r="AD58" i="17"/>
  <c r="X36" i="10"/>
  <c r="AA58" i="23"/>
  <c r="AE58" i="17"/>
  <c r="U36" i="24"/>
  <c r="AD37" i="28"/>
  <c r="T36" i="24"/>
  <c r="AD31" i="28"/>
  <c r="AE31" i="28"/>
  <c r="AD39" i="28" s="1"/>
  <c r="Y36" i="10"/>
  <c r="AE37" i="28"/>
  <c r="AD15" i="18"/>
  <c r="AA20" i="25"/>
  <c r="AB22" i="25" s="1"/>
  <c r="AE15" i="18"/>
  <c r="AB20" i="25"/>
  <c r="AE20" i="18"/>
  <c r="AN20" i="45"/>
  <c r="AN15" i="45"/>
  <c r="AD20" i="18"/>
  <c r="AE22" i="18" s="1"/>
  <c r="AM20" i="45"/>
  <c r="AM15" i="45"/>
  <c r="AN17" i="45" s="1"/>
  <c r="R11" i="16"/>
  <c r="AD11" i="16"/>
  <c r="Q11" i="16"/>
  <c r="Q22" i="16"/>
  <c r="AI22" i="16" s="1"/>
  <c r="AJ22" i="16" s="1"/>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Q13" i="9"/>
  <c r="AI25"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C16" i="16"/>
  <c r="O16" i="16"/>
  <c r="AG15" i="16" s="1"/>
  <c r="Q24" i="16"/>
  <c r="AI24" i="16" s="1"/>
  <c r="AI121" i="22"/>
  <c r="AH23" i="16"/>
  <c r="AF23" i="16"/>
  <c r="R23" i="16"/>
  <c r="R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AE84" i="27"/>
  <c r="AB84" i="23"/>
  <c r="AA91" i="23" s="1"/>
  <c r="AD84" i="27"/>
  <c r="AE86" i="27" s="1"/>
  <c r="AA84" i="23"/>
  <c r="AB97" i="23" s="1"/>
  <c r="AD97" i="23" s="1"/>
  <c r="AE84" i="17"/>
  <c r="U48" i="24"/>
  <c r="X48" i="10"/>
  <c r="AD84" i="17"/>
  <c r="AE101" i="17" s="1"/>
  <c r="AG101" i="17" s="1"/>
  <c r="AE44" i="28"/>
  <c r="AE50" i="28"/>
  <c r="Y48" i="10"/>
  <c r="AD50" i="28"/>
  <c r="T48" i="24"/>
  <c r="AD44" i="28"/>
  <c r="AA30" i="25"/>
  <c r="AB33" i="25" s="1"/>
  <c r="AE25" i="18"/>
  <c r="AE30" i="18"/>
  <c r="AN30" i="45"/>
  <c r="AN25" i="45"/>
  <c r="AB30" i="25"/>
  <c r="AM30" i="45"/>
  <c r="AM25" i="45"/>
  <c r="AD25" i="18"/>
  <c r="AE28" i="18" s="1"/>
  <c r="AH28" i="18" s="1"/>
  <c r="AD30" i="18"/>
  <c r="AE32" i="18" s="1"/>
  <c r="R15" i="16"/>
  <c r="AD15" i="16"/>
  <c r="Q15" i="16"/>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AI23" i="16"/>
  <c r="AI79" i="22"/>
  <c r="AV93" i="27"/>
  <c r="AI41" i="22"/>
  <c r="AV50" i="27"/>
  <c r="AS133" i="23"/>
  <c r="AQ128" i="23"/>
  <c r="AS98" i="23"/>
  <c r="AV41" i="27"/>
  <c r="AQ133" i="23"/>
  <c r="AQ55" i="23"/>
  <c r="AQ43" i="23"/>
  <c r="AQ123" i="23"/>
  <c r="X18" i="17"/>
  <c r="AS103" i="23"/>
  <c r="AQ90" i="23"/>
  <c r="AQ49" i="23"/>
  <c r="X49" i="23"/>
  <c r="X12" i="23"/>
  <c r="AR20" i="38"/>
  <c r="AC20" i="38"/>
  <c r="AB20" i="38"/>
  <c r="AP32" i="10"/>
  <c r="AV54" i="28"/>
  <c r="W43" i="38"/>
  <c r="X43" i="38"/>
  <c r="AP43" i="38"/>
  <c r="AP96" i="29"/>
  <c r="AP55" i="29"/>
  <c r="AP67" i="29"/>
  <c r="AP22" i="29"/>
  <c r="AP85" i="29"/>
  <c r="AP63" i="29"/>
  <c r="AD32" i="18"/>
  <c r="AE33" i="18"/>
  <c r="AE97" i="17"/>
  <c r="AG97" i="17" s="1"/>
  <c r="AE88" i="17"/>
  <c r="AG88" i="17" s="1"/>
  <c r="AE98" i="17"/>
  <c r="AG98" i="17" s="1"/>
  <c r="AE89" i="17"/>
  <c r="AG89" i="17" s="1"/>
  <c r="AE96" i="17"/>
  <c r="AG96" i="17" s="1"/>
  <c r="AE102" i="17"/>
  <c r="AG102" i="17" s="1"/>
  <c r="AE103" i="17"/>
  <c r="AG103" i="17" s="1"/>
  <c r="AE105" i="17"/>
  <c r="AG105" i="17" s="1"/>
  <c r="AE87" i="17"/>
  <c r="AG87" i="17" s="1"/>
  <c r="AE91" i="17"/>
  <c r="AG91" i="17" s="1"/>
  <c r="AB92" i="23"/>
  <c r="AB101" i="23"/>
  <c r="AB86" i="23"/>
  <c r="AD86" i="23" s="1"/>
  <c r="AB90" i="23"/>
  <c r="AD90" i="23" s="1"/>
  <c r="AB93" i="23"/>
  <c r="AB87" i="23"/>
  <c r="AD87" i="23" s="1"/>
  <c r="AB94" i="23"/>
  <c r="AD94" i="23" s="1"/>
  <c r="AB98" i="23"/>
  <c r="AD98" i="23" s="1"/>
  <c r="AB102" i="23"/>
  <c r="AB91" i="23"/>
  <c r="AD91" i="23" s="1"/>
  <c r="AB95" i="23"/>
  <c r="AB96" i="23"/>
  <c r="AB105" i="23"/>
  <c r="AD105" i="23"/>
  <c r="W18" i="18"/>
  <c r="Z18" i="18"/>
  <c r="W17" i="18"/>
  <c r="Y33" i="28"/>
  <c r="AA33" i="28" s="1"/>
  <c r="Y39" i="28"/>
  <c r="AA39" i="28" s="1"/>
  <c r="Y35" i="28"/>
  <c r="AA35" i="28" s="1"/>
  <c r="Y81" i="17"/>
  <c r="AA81" i="17" s="1"/>
  <c r="Y71" i="17"/>
  <c r="AA71" i="17" s="1"/>
  <c r="Y67" i="17"/>
  <c r="AA67" i="17" s="1"/>
  <c r="Y63" i="17"/>
  <c r="AA63" i="17" s="1"/>
  <c r="Y76" i="17"/>
  <c r="AA76" i="17" s="1"/>
  <c r="Y72" i="17"/>
  <c r="AA72" i="17" s="1"/>
  <c r="Y80" i="17"/>
  <c r="AA80" i="17" s="1"/>
  <c r="Y62" i="17"/>
  <c r="AA62" i="17" s="1"/>
  <c r="Y75" i="17"/>
  <c r="AA75"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N23" i="45"/>
  <c r="AQ23" i="45" s="1"/>
  <c r="AN22" i="45"/>
  <c r="AM22" i="45"/>
  <c r="AM23" i="45"/>
  <c r="AP23" i="45" s="1"/>
  <c r="AE18" i="18"/>
  <c r="AH18" i="18" s="1"/>
  <c r="AD17" i="18"/>
  <c r="AG17" i="18" s="1"/>
  <c r="AE17" i="18"/>
  <c r="AH17" i="18" s="1"/>
  <c r="AD18" i="18"/>
  <c r="AG18" i="18" s="1"/>
  <c r="AE40" i="28"/>
  <c r="AG40" i="28" s="1"/>
  <c r="AE34" i="28"/>
  <c r="AG34" i="28" s="1"/>
  <c r="AE33" i="28"/>
  <c r="AG33" i="28" s="1"/>
  <c r="AE41" i="28"/>
  <c r="AG41" i="28" s="1"/>
  <c r="AE39" i="28"/>
  <c r="AG39" i="28" s="1"/>
  <c r="AE35" i="28"/>
  <c r="AG35" i="28" s="1"/>
  <c r="AD61" i="17"/>
  <c r="AF61" i="17" s="1"/>
  <c r="AD65" i="17"/>
  <c r="AF65" i="17" s="1"/>
  <c r="AD69" i="17"/>
  <c r="AF69" i="17" s="1"/>
  <c r="AD73" i="17"/>
  <c r="AF73" i="17" s="1"/>
  <c r="AD79" i="17"/>
  <c r="AF79" i="17" s="1"/>
  <c r="AD60" i="17"/>
  <c r="AF60" i="17" s="1"/>
  <c r="AD64" i="17"/>
  <c r="AF64" i="17" s="1"/>
  <c r="AD68" i="17"/>
  <c r="AF68" i="17" s="1"/>
  <c r="AD72" i="17"/>
  <c r="AF72" i="17" s="1"/>
  <c r="AD77" i="17"/>
  <c r="AF77" i="17" s="1"/>
  <c r="AD63" i="17"/>
  <c r="AF63" i="17" s="1"/>
  <c r="AD67" i="17"/>
  <c r="AF67" i="17" s="1"/>
  <c r="AD71" i="17"/>
  <c r="AF71" i="17" s="1"/>
  <c r="AD76" i="17"/>
  <c r="AF76" i="17" s="1"/>
  <c r="AD81" i="17"/>
  <c r="AF81" i="17" s="1"/>
  <c r="AD62" i="17"/>
  <c r="AF62" i="17" s="1"/>
  <c r="AD66" i="17"/>
  <c r="AF66" i="17" s="1"/>
  <c r="AD70" i="17"/>
  <c r="AF70" i="17" s="1"/>
  <c r="AD75" i="17"/>
  <c r="AF75" i="17" s="1"/>
  <c r="AD80" i="17"/>
  <c r="AF80" i="17" s="1"/>
  <c r="AA60" i="23"/>
  <c r="AA62" i="23"/>
  <c r="AC62" i="23" s="1"/>
  <c r="AA64" i="23"/>
  <c r="AC64" i="23" s="1"/>
  <c r="AA66" i="23"/>
  <c r="AC66" i="23" s="1"/>
  <c r="AA68" i="23"/>
  <c r="AC68" i="23" s="1"/>
  <c r="AA70" i="23"/>
  <c r="AC70" i="23" s="1"/>
  <c r="AA72" i="23"/>
  <c r="AA75" i="23"/>
  <c r="AA77" i="23"/>
  <c r="AA80" i="23"/>
  <c r="AC80" i="23"/>
  <c r="AA61" i="23"/>
  <c r="AA63" i="23"/>
  <c r="AC63" i="23" s="1"/>
  <c r="AA65" i="23"/>
  <c r="AC65" i="23" s="1"/>
  <c r="AA67" i="23"/>
  <c r="AA69" i="23"/>
  <c r="AC69" i="23"/>
  <c r="AA71" i="23"/>
  <c r="AA73" i="23"/>
  <c r="AA76" i="23"/>
  <c r="AC76" i="23"/>
  <c r="AA79" i="23"/>
  <c r="AA81" i="23"/>
  <c r="AC81" i="23" s="1"/>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Y96" i="27"/>
  <c r="Y98" i="27"/>
  <c r="Y93" i="27"/>
  <c r="AA93" i="27" s="1"/>
  <c r="Y95" i="27"/>
  <c r="AA95" i="27" s="1"/>
  <c r="Y97" i="27"/>
  <c r="Y99" i="27"/>
  <c r="Y94" i="27"/>
  <c r="Y92" i="27"/>
  <c r="Y88" i="27"/>
  <c r="Y101" i="27"/>
  <c r="Y103" i="27"/>
  <c r="Y106" i="27"/>
  <c r="Y91" i="27"/>
  <c r="Y102" i="27"/>
  <c r="AA102" i="27" s="1"/>
  <c r="Y90" i="27"/>
  <c r="AA90" i="27" s="1"/>
  <c r="Y87" i="27"/>
  <c r="Y89" i="27"/>
  <c r="AA89" i="27"/>
  <c r="Y107" i="27"/>
  <c r="Y105" i="27"/>
  <c r="AA105" i="27" s="1"/>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c r="P13" i="27"/>
  <c r="Q14" i="27"/>
  <c r="P15" i="27"/>
  <c r="Q16" i="27"/>
  <c r="S16" i="27" s="1"/>
  <c r="P17" i="27"/>
  <c r="Q18" i="27"/>
  <c r="P19" i="27"/>
  <c r="Q20" i="27"/>
  <c r="S20" i="27"/>
  <c r="P22" i="27"/>
  <c r="Q23" i="27"/>
  <c r="P24" i="27"/>
  <c r="R24" i="27" s="1"/>
  <c r="Q26" i="27"/>
  <c r="P27" i="27"/>
  <c r="R27" i="27" s="1"/>
  <c r="Q28" i="27"/>
  <c r="Q7" i="27"/>
  <c r="P8" i="27"/>
  <c r="Q9" i="27"/>
  <c r="P10" i="27"/>
  <c r="Q11" i="27"/>
  <c r="P12" i="27"/>
  <c r="R12" i="27" s="1"/>
  <c r="Q13" i="27"/>
  <c r="P14" i="27"/>
  <c r="Q15" i="27"/>
  <c r="P16" i="27"/>
  <c r="R16" i="27"/>
  <c r="Q17" i="27"/>
  <c r="P18" i="27"/>
  <c r="Q19" i="27"/>
  <c r="P20" i="27"/>
  <c r="R20" i="27" s="1"/>
  <c r="Q22" i="27"/>
  <c r="P23" i="27"/>
  <c r="Q24" i="27"/>
  <c r="S24" i="27" s="1"/>
  <c r="P26" i="27"/>
  <c r="Q27" i="27"/>
  <c r="S27" i="27" s="1"/>
  <c r="P28" i="27"/>
  <c r="AD28" i="18"/>
  <c r="AG28" i="18" s="1"/>
  <c r="AD27" i="18"/>
  <c r="AE27" i="18"/>
  <c r="AB32" i="25"/>
  <c r="AA33" i="25"/>
  <c r="AA32" i="25"/>
  <c r="AE96" i="27"/>
  <c r="AE98" i="27"/>
  <c r="AE94" i="27"/>
  <c r="AG94" i="27" s="1"/>
  <c r="AE93" i="27"/>
  <c r="AG93" i="27" s="1"/>
  <c r="AE95" i="27"/>
  <c r="AE97" i="27"/>
  <c r="AE91" i="27"/>
  <c r="AE90" i="27"/>
  <c r="AE87" i="27"/>
  <c r="AE102" i="27"/>
  <c r="AG102" i="27" s="1"/>
  <c r="AE105" i="27"/>
  <c r="AE107" i="27"/>
  <c r="AG107" i="27"/>
  <c r="AE103" i="27"/>
  <c r="AG103" i="27"/>
  <c r="AE101" i="27"/>
  <c r="AE18" i="45"/>
  <c r="AH18" i="45" s="1"/>
  <c r="AE17" i="45"/>
  <c r="AF18" i="45"/>
  <c r="AI18" i="45" s="1"/>
  <c r="AF17" i="45"/>
  <c r="AA17" i="25"/>
  <c r="AB17" i="25"/>
  <c r="AB18" i="25"/>
  <c r="Y32" i="10"/>
  <c r="AA32" i="10" s="1"/>
  <c r="Y39" i="10"/>
  <c r="AA39" i="10" s="1"/>
  <c r="X34" i="10"/>
  <c r="Z34" i="10" s="1"/>
  <c r="X32" i="10"/>
  <c r="Z32" i="10" s="1"/>
  <c r="X40" i="10"/>
  <c r="Z40" i="10" s="1"/>
  <c r="Y33" i="10"/>
  <c r="AA33" i="10"/>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Q16" i="16"/>
  <c r="AD16" i="16"/>
  <c r="R16" i="16"/>
  <c r="AG16" i="16"/>
  <c r="X64" i="10"/>
  <c r="Z64" i="10" s="1"/>
  <c r="Y62" i="10"/>
  <c r="AA62" i="10" s="1"/>
  <c r="X63" i="10"/>
  <c r="Z63" i="10" s="1"/>
  <c r="X62" i="10"/>
  <c r="Z62" i="10" s="1"/>
  <c r="Y57" i="10"/>
  <c r="AA57" i="10" s="1"/>
  <c r="X58" i="10"/>
  <c r="Z58" i="10"/>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23" i="18"/>
  <c r="AD22" i="18"/>
  <c r="AB70" i="23"/>
  <c r="AD70" i="23" s="1"/>
  <c r="AB81" i="23"/>
  <c r="AD81" i="23" s="1"/>
  <c r="AD66" i="27"/>
  <c r="AD75" i="27"/>
  <c r="AF75" i="27" s="1"/>
  <c r="AD81" i="27"/>
  <c r="AD67" i="27"/>
  <c r="AF67" i="27" s="1"/>
  <c r="AD37" i="18"/>
  <c r="AG37" i="18" s="1"/>
  <c r="AE38" i="18"/>
  <c r="AD38" i="18"/>
  <c r="AD114" i="17"/>
  <c r="AF114" i="17" s="1"/>
  <c r="AD115" i="17"/>
  <c r="AF115" i="17" s="1"/>
  <c r="AD121" i="17"/>
  <c r="AF121" i="17" s="1"/>
  <c r="AD132" i="17"/>
  <c r="AF132" i="17" s="1"/>
  <c r="AD118" i="17"/>
  <c r="AF118" i="17" s="1"/>
  <c r="AD119" i="17"/>
  <c r="AF119" i="17" s="1"/>
  <c r="AD124" i="17"/>
  <c r="AF124" i="17" s="1"/>
  <c r="AD125" i="17"/>
  <c r="AF125" i="17" s="1"/>
  <c r="AD113" i="17"/>
  <c r="AF113" i="17" s="1"/>
  <c r="AD122" i="17"/>
  <c r="AF122" i="17" s="1"/>
  <c r="AD129" i="17"/>
  <c r="AF129" i="17" s="1"/>
  <c r="AD131" i="17"/>
  <c r="AF131" i="17" s="1"/>
  <c r="AD116" i="17"/>
  <c r="AF116" i="17" s="1"/>
  <c r="AD117" i="17"/>
  <c r="AF117" i="17" s="1"/>
  <c r="AD128" i="17"/>
  <c r="AF128" i="17" s="1"/>
  <c r="Y51" i="10"/>
  <c r="AA51" i="10" s="1"/>
  <c r="Y44" i="10"/>
  <c r="AA44" i="10"/>
  <c r="Y46" i="10"/>
  <c r="AA46" i="10" s="1"/>
  <c r="X51" i="10"/>
  <c r="Z51" i="10" s="1"/>
  <c r="Y52" i="10"/>
  <c r="AA52" i="10" s="1"/>
  <c r="Y50" i="10"/>
  <c r="AA50" i="10" s="1"/>
  <c r="X44" i="10"/>
  <c r="Z44" i="10" s="1"/>
  <c r="X50" i="10"/>
  <c r="Z50" i="10"/>
  <c r="Y45" i="10"/>
  <c r="AA45" i="10" s="1"/>
  <c r="X45" i="10"/>
  <c r="Z45" i="10" s="1"/>
  <c r="X52" i="10"/>
  <c r="Z52" i="10" s="1"/>
  <c r="X46" i="10"/>
  <c r="Z46" i="10" s="1"/>
  <c r="X90" i="27"/>
  <c r="Z90" i="27" s="1"/>
  <c r="X91" i="27"/>
  <c r="X93" i="27"/>
  <c r="Z93" i="27" s="1"/>
  <c r="X95" i="27"/>
  <c r="Z95" i="27"/>
  <c r="X97" i="27"/>
  <c r="X99" i="27"/>
  <c r="X86" i="27"/>
  <c r="X92" i="27"/>
  <c r="X94" i="27"/>
  <c r="X96" i="27"/>
  <c r="X98" i="27"/>
  <c r="X89" i="27"/>
  <c r="Z89" i="27"/>
  <c r="X87" i="27"/>
  <c r="X102" i="27"/>
  <c r="Z102" i="27" s="1"/>
  <c r="X105" i="27"/>
  <c r="Z105" i="27" s="1"/>
  <c r="X107" i="27"/>
  <c r="X88" i="27"/>
  <c r="X106" i="27"/>
  <c r="X103" i="27"/>
  <c r="X101" i="27"/>
  <c r="X42" i="45"/>
  <c r="W43" i="45"/>
  <c r="Z43" i="45"/>
  <c r="X37" i="45"/>
  <c r="AA37" i="45" s="1"/>
  <c r="W33" i="45"/>
  <c r="Z33" i="45" s="1"/>
  <c r="W32" i="45"/>
  <c r="X28" i="45"/>
  <c r="X27" i="45"/>
  <c r="AA27" i="45" s="1"/>
  <c r="X23" i="45"/>
  <c r="AA23" i="45" s="1"/>
  <c r="X22" i="45"/>
  <c r="X18" i="45"/>
  <c r="X17" i="45"/>
  <c r="AA17" i="45" s="1"/>
  <c r="X13" i="45"/>
  <c r="AA13" i="45" s="1"/>
  <c r="W37" i="45"/>
  <c r="Z37" i="45" s="1"/>
  <c r="W42" i="45"/>
  <c r="X33" i="45"/>
  <c r="AA33" i="45" s="1"/>
  <c r="W28" i="45"/>
  <c r="W27" i="45"/>
  <c r="Z27" i="45" s="1"/>
  <c r="W23" i="45"/>
  <c r="Z23" i="45"/>
  <c r="W22" i="45"/>
  <c r="W18" i="45"/>
  <c r="W17" i="45"/>
  <c r="Z17" i="45" s="1"/>
  <c r="W13" i="45"/>
  <c r="Z13" i="45" s="1"/>
  <c r="X12" i="45"/>
  <c r="X8" i="45"/>
  <c r="AA8" i="45"/>
  <c r="X7" i="45"/>
  <c r="AA7" i="45" s="1"/>
  <c r="X38" i="45"/>
  <c r="W12" i="45"/>
  <c r="W8" i="45"/>
  <c r="Z8" i="45" s="1"/>
  <c r="W7" i="45"/>
  <c r="Z7" i="45" s="1"/>
  <c r="W38" i="45"/>
  <c r="X43" i="45"/>
  <c r="AA43" i="45" s="1"/>
  <c r="X32" i="45"/>
  <c r="Q8" i="10"/>
  <c r="S8" i="10" s="1"/>
  <c r="R11" i="10"/>
  <c r="T11" i="10" s="1"/>
  <c r="P21" i="10"/>
  <c r="Q14" i="10"/>
  <c r="S14" i="10"/>
  <c r="R8" i="10"/>
  <c r="T8" i="10"/>
  <c r="Q11" i="10"/>
  <c r="S11" i="10" s="1"/>
  <c r="P26" i="10"/>
  <c r="Q13" i="10"/>
  <c r="S13" i="10"/>
  <c r="R14" i="10"/>
  <c r="T14" i="10"/>
  <c r="P14" i="10"/>
  <c r="P8" i="10"/>
  <c r="P7" i="10"/>
  <c r="P22" i="10"/>
  <c r="R7" i="10"/>
  <c r="T7" i="10" s="1"/>
  <c r="P20" i="10"/>
  <c r="P27" i="10"/>
  <c r="R13" i="10"/>
  <c r="T13" i="10" s="1"/>
  <c r="P11" i="10"/>
  <c r="P10" i="10"/>
  <c r="P8" i="22"/>
  <c r="R8" i="22" s="1"/>
  <c r="Q10" i="22"/>
  <c r="S10" i="22" s="1"/>
  <c r="P12" i="22"/>
  <c r="R12" i="22" s="1"/>
  <c r="Q14" i="22"/>
  <c r="S14" i="22" s="1"/>
  <c r="P16" i="22"/>
  <c r="R16" i="22" s="1"/>
  <c r="Q18" i="22"/>
  <c r="S18" i="22"/>
  <c r="P20" i="22"/>
  <c r="R20" i="22" s="1"/>
  <c r="Q23" i="22"/>
  <c r="S23" i="22" s="1"/>
  <c r="P26" i="22"/>
  <c r="R26" i="22" s="1"/>
  <c r="Q28" i="22"/>
  <c r="S28" i="22" s="1"/>
  <c r="Q7" i="22"/>
  <c r="S7" i="22" s="1"/>
  <c r="P9" i="22"/>
  <c r="R9" i="22"/>
  <c r="Q11" i="22"/>
  <c r="S11" i="22" s="1"/>
  <c r="P13" i="22"/>
  <c r="R13" i="22" s="1"/>
  <c r="Q15" i="22"/>
  <c r="S15" i="22" s="1"/>
  <c r="P17" i="22"/>
  <c r="R17" i="22"/>
  <c r="Q19" i="22"/>
  <c r="S19" i="22" s="1"/>
  <c r="P22" i="22"/>
  <c r="R22" i="22" s="1"/>
  <c r="Q24" i="22"/>
  <c r="S24" i="22" s="1"/>
  <c r="P27" i="22"/>
  <c r="R27" i="22" s="1"/>
  <c r="Q8" i="22"/>
  <c r="S8" i="22" s="1"/>
  <c r="P10" i="22"/>
  <c r="R10" i="22"/>
  <c r="Q12" i="22"/>
  <c r="S12" i="22" s="1"/>
  <c r="P14" i="22"/>
  <c r="R14" i="22" s="1"/>
  <c r="Q16" i="22"/>
  <c r="S16" i="22" s="1"/>
  <c r="P18" i="22"/>
  <c r="R18" i="22" s="1"/>
  <c r="Q20" i="22"/>
  <c r="S20" i="22" s="1"/>
  <c r="P23" i="22"/>
  <c r="R23" i="22"/>
  <c r="Q26" i="22"/>
  <c r="S26" i="22" s="1"/>
  <c r="P28" i="22"/>
  <c r="R28" i="22" s="1"/>
  <c r="P7" i="22"/>
  <c r="R7" i="22" s="1"/>
  <c r="Q9" i="22"/>
  <c r="S9" i="22"/>
  <c r="P11" i="22"/>
  <c r="R11" i="22" s="1"/>
  <c r="Q13" i="22"/>
  <c r="S13" i="22" s="1"/>
  <c r="P15" i="22"/>
  <c r="R15" i="22" s="1"/>
  <c r="Q17" i="22"/>
  <c r="S17" i="22" s="1"/>
  <c r="P19" i="22"/>
  <c r="R19" i="22" s="1"/>
  <c r="Q22" i="22"/>
  <c r="S22" i="22"/>
  <c r="P24" i="22"/>
  <c r="R24" i="22" s="1"/>
  <c r="Q27" i="22"/>
  <c r="S27" i="22" s="1"/>
  <c r="AM28" i="45"/>
  <c r="AN28" i="45"/>
  <c r="AN27" i="45"/>
  <c r="AQ27" i="45" s="1"/>
  <c r="AM27" i="45"/>
  <c r="AP27" i="45"/>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s="1"/>
  <c r="AA102" i="23"/>
  <c r="AA107" i="23"/>
  <c r="AA88" i="23"/>
  <c r="AA92" i="23"/>
  <c r="AA94" i="23"/>
  <c r="AC94" i="23" s="1"/>
  <c r="AA96" i="23"/>
  <c r="AA98" i="23"/>
  <c r="AC98" i="23" s="1"/>
  <c r="AA103" i="23"/>
  <c r="AC103" i="23" s="1"/>
  <c r="AA106" i="23"/>
  <c r="AE23" i="45"/>
  <c r="AE22" i="45"/>
  <c r="AH22" i="45" s="1"/>
  <c r="AF23" i="45"/>
  <c r="AF22" i="45"/>
  <c r="AI22" i="45"/>
  <c r="W23" i="18"/>
  <c r="V23" i="18"/>
  <c r="V22" i="18"/>
  <c r="Y22" i="18"/>
  <c r="W22" i="18"/>
  <c r="Z22" i="18"/>
  <c r="X33" i="28"/>
  <c r="Z33" i="28"/>
  <c r="X39" i="28"/>
  <c r="Z39" i="28"/>
  <c r="X40" i="28"/>
  <c r="Z40" i="28"/>
  <c r="X35" i="28"/>
  <c r="Z35" i="28"/>
  <c r="X34" i="28"/>
  <c r="Z34" i="28"/>
  <c r="X41" i="28"/>
  <c r="X80" i="17"/>
  <c r="Z80" i="17" s="1"/>
  <c r="X75" i="17"/>
  <c r="Z75" i="17" s="1"/>
  <c r="X64" i="17"/>
  <c r="Z64" i="17" s="1"/>
  <c r="X68" i="17"/>
  <c r="Z68" i="17" s="1"/>
  <c r="X72" i="17"/>
  <c r="Z72" i="17"/>
  <c r="X76" i="17"/>
  <c r="Z76" i="17" s="1"/>
  <c r="X63" i="17"/>
  <c r="Z63" i="17" s="1"/>
  <c r="X67" i="17"/>
  <c r="Z67" i="17" s="1"/>
  <c r="X71" i="17"/>
  <c r="Z71" i="17"/>
  <c r="X77" i="17"/>
  <c r="Z77" i="17" s="1"/>
  <c r="X62" i="17"/>
  <c r="Z62" i="17" s="1"/>
  <c r="X66" i="17"/>
  <c r="Z66" i="17" s="1"/>
  <c r="X70" i="17"/>
  <c r="Z70" i="17"/>
  <c r="X60" i="17"/>
  <c r="Z60" i="17" s="1"/>
  <c r="X81" i="17"/>
  <c r="Z81" i="17" s="1"/>
  <c r="X79" i="17"/>
  <c r="Z79" i="17" s="1"/>
  <c r="X61" i="17"/>
  <c r="Z61" i="17"/>
  <c r="X65" i="17"/>
  <c r="Z65" i="17" s="1"/>
  <c r="X69" i="17"/>
  <c r="Z69" i="17" s="1"/>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c r="AE63" i="27"/>
  <c r="AE65" i="27"/>
  <c r="AE67" i="27"/>
  <c r="AG67" i="27" s="1"/>
  <c r="AE69" i="27"/>
  <c r="AG69" i="27" s="1"/>
  <c r="AE71" i="27"/>
  <c r="AE73" i="27"/>
  <c r="AE60" i="27"/>
  <c r="AG60" i="27" s="1"/>
  <c r="AE77" i="27"/>
  <c r="AG77" i="27"/>
  <c r="AE75" i="27"/>
  <c r="AG75" i="27" s="1"/>
  <c r="AE62" i="27"/>
  <c r="AQ37" i="45"/>
  <c r="AM38" i="45"/>
  <c r="AN38" i="45"/>
  <c r="AB43" i="25"/>
  <c r="AA43" i="25"/>
  <c r="AB42" i="25"/>
  <c r="AE60" i="28"/>
  <c r="AG60" i="28"/>
  <c r="AE59" i="28"/>
  <c r="AG59" i="28" s="1"/>
  <c r="AE65" i="28"/>
  <c r="AG65" i="28" s="1"/>
  <c r="AA114" i="23"/>
  <c r="AC114" i="23" s="1"/>
  <c r="AA116" i="23"/>
  <c r="AA120" i="23"/>
  <c r="AA122" i="23"/>
  <c r="AC122" i="23" s="1"/>
  <c r="AA127" i="23"/>
  <c r="AC127" i="23" s="1"/>
  <c r="AA129" i="23"/>
  <c r="AA113" i="23"/>
  <c r="AA115" i="23"/>
  <c r="AC115" i="23" s="1"/>
  <c r="AA117" i="23"/>
  <c r="AA119" i="23"/>
  <c r="AC119" i="23" s="1"/>
  <c r="AA123" i="23"/>
  <c r="AC123" i="23" s="1"/>
  <c r="AA125" i="23"/>
  <c r="AA131" i="23"/>
  <c r="AA133" i="23"/>
  <c r="V33" i="18"/>
  <c r="Y33" i="18" s="1"/>
  <c r="W32" i="18"/>
  <c r="Z32" i="18" s="1"/>
  <c r="W33" i="18"/>
  <c r="Z33" i="18"/>
  <c r="V32" i="18"/>
  <c r="Y32" i="18" s="1"/>
  <c r="W28" i="18"/>
  <c r="V28" i="18"/>
  <c r="V27" i="18"/>
  <c r="Y27" i="18" s="1"/>
  <c r="W27" i="18"/>
  <c r="Z27" i="18" s="1"/>
  <c r="Y47" i="28"/>
  <c r="AA47" i="28" s="1"/>
  <c r="Y48" i="28"/>
  <c r="Y52" i="28"/>
  <c r="Y54" i="28"/>
  <c r="Y46" i="28"/>
  <c r="AA46" i="28" s="1"/>
  <c r="Y53" i="28"/>
  <c r="AA53" i="28" s="1"/>
  <c r="U89" i="23"/>
  <c r="W89" i="23"/>
  <c r="U93" i="23"/>
  <c r="W93" i="23" s="1"/>
  <c r="U88" i="23"/>
  <c r="W88" i="23" s="1"/>
  <c r="U92" i="23"/>
  <c r="W92" i="23" s="1"/>
  <c r="U96" i="23"/>
  <c r="W96" i="23" s="1"/>
  <c r="U99" i="23"/>
  <c r="U90" i="23"/>
  <c r="W90" i="23" s="1"/>
  <c r="U94" i="23"/>
  <c r="U101" i="23"/>
  <c r="W101" i="23"/>
  <c r="U105" i="23"/>
  <c r="U98" i="23"/>
  <c r="W98" i="23" s="1"/>
  <c r="U106" i="23"/>
  <c r="U91" i="23"/>
  <c r="U103" i="23"/>
  <c r="U107" i="23"/>
  <c r="P10" i="28"/>
  <c r="R10" i="28" s="1"/>
  <c r="Q7" i="28"/>
  <c r="S7" i="28"/>
  <c r="Q13" i="28"/>
  <c r="S13" i="28" s="1"/>
  <c r="Q14" i="28"/>
  <c r="S14" i="28" s="1"/>
  <c r="P11" i="28"/>
  <c r="R11" i="28" s="1"/>
  <c r="P8" i="28"/>
  <c r="R8" i="28"/>
  <c r="P10" i="23"/>
  <c r="P11" i="23"/>
  <c r="R11" i="23" s="1"/>
  <c r="Q13" i="23"/>
  <c r="P18" i="23"/>
  <c r="Q20" i="23"/>
  <c r="S20" i="23" s="1"/>
  <c r="P7" i="23"/>
  <c r="R7" i="23" s="1"/>
  <c r="Q8" i="23"/>
  <c r="P15" i="23"/>
  <c r="R15" i="23" s="1"/>
  <c r="Q16" i="23"/>
  <c r="S16" i="23" s="1"/>
  <c r="Q17" i="23"/>
  <c r="P23" i="23"/>
  <c r="R23" i="23" s="1"/>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s="1"/>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c r="AD89" i="17"/>
  <c r="AF89" i="17" s="1"/>
  <c r="AD86" i="17"/>
  <c r="AF86" i="17" s="1"/>
  <c r="AD101" i="17"/>
  <c r="AF101" i="17" s="1"/>
  <c r="AD102" i="17"/>
  <c r="AF102" i="17" s="1"/>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c r="AD87" i="17"/>
  <c r="AF87" i="17" s="1"/>
  <c r="AD86" i="27"/>
  <c r="AD107" i="27"/>
  <c r="AF107" i="27" s="1"/>
  <c r="AD106" i="27"/>
  <c r="AD89" i="27"/>
  <c r="AF89" i="27" s="1"/>
  <c r="AD92" i="27"/>
  <c r="AF92" i="27" s="1"/>
  <c r="AD93" i="27"/>
  <c r="AF93" i="27" s="1"/>
  <c r="AD94" i="27"/>
  <c r="AF94" i="27" s="1"/>
  <c r="AD95" i="27"/>
  <c r="AD97" i="27"/>
  <c r="AD99" i="27"/>
  <c r="AD87" i="27"/>
  <c r="AD88" i="27"/>
  <c r="AF88" i="27" s="1"/>
  <c r="AD90" i="27"/>
  <c r="AD102" i="27"/>
  <c r="AF102" i="27" s="1"/>
  <c r="AD101" i="27"/>
  <c r="AD91" i="27"/>
  <c r="AD96" i="27"/>
  <c r="AD98" i="27"/>
  <c r="AD105" i="27"/>
  <c r="AD103" i="27"/>
  <c r="AF103" i="27" s="1"/>
  <c r="V76" i="23"/>
  <c r="V79" i="23"/>
  <c r="X79" i="23" s="1"/>
  <c r="V75" i="23"/>
  <c r="V63" i="23"/>
  <c r="X63" i="23" s="1"/>
  <c r="V67" i="23"/>
  <c r="X67" i="23" s="1"/>
  <c r="V71" i="23"/>
  <c r="X71" i="23" s="1"/>
  <c r="V61" i="23"/>
  <c r="X61" i="23" s="1"/>
  <c r="V65" i="23"/>
  <c r="V73" i="23"/>
  <c r="V72" i="23"/>
  <c r="X72" i="23" s="1"/>
  <c r="V68" i="23"/>
  <c r="X68" i="23"/>
  <c r="V64" i="23"/>
  <c r="X64" i="23" s="1"/>
  <c r="V80" i="23"/>
  <c r="X80" i="23" s="1"/>
  <c r="V70" i="23"/>
  <c r="X70" i="23" s="1"/>
  <c r="V66" i="23"/>
  <c r="X66" i="23" s="1"/>
  <c r="V62" i="23"/>
  <c r="X62" i="23" s="1"/>
  <c r="V60" i="23"/>
  <c r="V77" i="23"/>
  <c r="U75" i="23"/>
  <c r="U68" i="23"/>
  <c r="W68" i="23" s="1"/>
  <c r="U79" i="23"/>
  <c r="W79" i="23"/>
  <c r="U63" i="23"/>
  <c r="W63" i="23" s="1"/>
  <c r="U71" i="23"/>
  <c r="W71" i="23" s="1"/>
  <c r="U77" i="23"/>
  <c r="U61" i="23"/>
  <c r="W61" i="23" s="1"/>
  <c r="U65" i="23"/>
  <c r="U69" i="23"/>
  <c r="W69" i="23"/>
  <c r="U76" i="23"/>
  <c r="U62" i="23"/>
  <c r="W62" i="23" s="1"/>
  <c r="U70" i="23"/>
  <c r="W70" i="23"/>
  <c r="AF43" i="45"/>
  <c r="AI43" i="45"/>
  <c r="AF42" i="45"/>
  <c r="AI42" i="45" s="1"/>
  <c r="AE42" i="45"/>
  <c r="AH42" i="45" s="1"/>
  <c r="AE43" i="45"/>
  <c r="AH43" i="45" s="1"/>
  <c r="Y59" i="28"/>
  <c r="AA59" i="28" s="1"/>
  <c r="Y61" i="28"/>
  <c r="Y65" i="28"/>
  <c r="AA65" i="28" s="1"/>
  <c r="Y66" i="28"/>
  <c r="AA66" i="28" s="1"/>
  <c r="Y60" i="28"/>
  <c r="AA60" i="28"/>
  <c r="Y67" i="28"/>
  <c r="AA67" i="28" s="1"/>
  <c r="X133" i="17"/>
  <c r="Z133" i="17" s="1"/>
  <c r="X132" i="17"/>
  <c r="Z132" i="17" s="1"/>
  <c r="X131" i="17"/>
  <c r="Z131" i="17" s="1"/>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c r="X122" i="17"/>
  <c r="Z122" i="17" s="1"/>
  <c r="X123" i="17"/>
  <c r="Z123" i="17" s="1"/>
  <c r="X124" i="17"/>
  <c r="Z124" i="17" s="1"/>
  <c r="X125" i="17"/>
  <c r="Z125" i="17" s="1"/>
  <c r="X112" i="17"/>
  <c r="Z112" i="17" s="1"/>
  <c r="V112" i="23"/>
  <c r="V133" i="23"/>
  <c r="X133" i="23" s="1"/>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s="1"/>
  <c r="AF39" i="28"/>
  <c r="AD41" i="28"/>
  <c r="AF41" i="28" s="1"/>
  <c r="AD34" i="28"/>
  <c r="AF34" i="28" s="1"/>
  <c r="AE79" i="17"/>
  <c r="AG79" i="17" s="1"/>
  <c r="AE72" i="17"/>
  <c r="AG72" i="17" s="1"/>
  <c r="AE69" i="17"/>
  <c r="AG69" i="17" s="1"/>
  <c r="AE64" i="17"/>
  <c r="AG64" i="17"/>
  <c r="AE61" i="17"/>
  <c r="AG61" i="17" s="1"/>
  <c r="AE60" i="17"/>
  <c r="AG60" i="17" s="1"/>
  <c r="AE81" i="17"/>
  <c r="AG81" i="17" s="1"/>
  <c r="AE75" i="17"/>
  <c r="AG75" i="17" s="1"/>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c r="AD7" i="16"/>
  <c r="Q7" i="16"/>
  <c r="R7" i="16"/>
  <c r="AD32" i="27"/>
  <c r="AE43" i="27" s="1"/>
  <c r="AG43" i="27" s="1"/>
  <c r="AE32" i="27"/>
  <c r="AD37" i="27" s="1"/>
  <c r="AB32" i="23"/>
  <c r="AA35" i="23" s="1"/>
  <c r="AC35" i="23" s="1"/>
  <c r="AA32" i="23"/>
  <c r="AD32" i="17"/>
  <c r="AE44" i="17" s="1"/>
  <c r="AG44" i="17" s="1"/>
  <c r="AE32" i="17"/>
  <c r="AD50" i="17" s="1"/>
  <c r="AF50" i="17" s="1"/>
  <c r="U24" i="24"/>
  <c r="X24" i="10"/>
  <c r="Y24" i="10"/>
  <c r="AD18" i="28"/>
  <c r="AE27" i="28" s="1"/>
  <c r="AG27" i="28" s="1"/>
  <c r="AE24" i="28"/>
  <c r="T24" i="24"/>
  <c r="AE18" i="28"/>
  <c r="AD20" i="28" s="1"/>
  <c r="AF20" i="28" s="1"/>
  <c r="AD24" i="28"/>
  <c r="AE5" i="18"/>
  <c r="AE10" i="18"/>
  <c r="AA10" i="25"/>
  <c r="AB13" i="25" s="1"/>
  <c r="AD5" i="18"/>
  <c r="AE7" i="18" s="1"/>
  <c r="AB10" i="25"/>
  <c r="AD10" i="18"/>
  <c r="AN10" i="45"/>
  <c r="AM10" i="45"/>
  <c r="AM12" i="45" s="1"/>
  <c r="AN5" i="45"/>
  <c r="AM5" i="45"/>
  <c r="AG8" i="16"/>
  <c r="AG7" i="16"/>
  <c r="AN42" i="45"/>
  <c r="AN43" i="45"/>
  <c r="AB115" i="23"/>
  <c r="AD115" i="23" s="1"/>
  <c r="AB120" i="23"/>
  <c r="AB129" i="23"/>
  <c r="AB133" i="23"/>
  <c r="AD133" i="23" s="1"/>
  <c r="AB119" i="23"/>
  <c r="AD119" i="23" s="1"/>
  <c r="AB122" i="23"/>
  <c r="AD122" i="23" s="1"/>
  <c r="AB127" i="23"/>
  <c r="AD127" i="23" s="1"/>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Z53" i="28" s="1"/>
  <c r="X47" i="28"/>
  <c r="Z47" i="28" s="1"/>
  <c r="X48" i="28"/>
  <c r="X52" i="28"/>
  <c r="X54" i="28"/>
  <c r="Z54" i="28"/>
  <c r="X46" i="28"/>
  <c r="Z46" i="28" s="1"/>
  <c r="X107" i="17"/>
  <c r="Z107" i="17" s="1"/>
  <c r="X105" i="17"/>
  <c r="Z105" i="17" s="1"/>
  <c r="X87" i="17"/>
  <c r="Z87" i="17" s="1"/>
  <c r="X91" i="17"/>
  <c r="Z91" i="17" s="1"/>
  <c r="X95" i="17"/>
  <c r="Z95" i="17" s="1"/>
  <c r="X99" i="17"/>
  <c r="Z99" i="17" s="1"/>
  <c r="X106" i="17"/>
  <c r="Z106" i="17"/>
  <c r="X101" i="17"/>
  <c r="Z101" i="17" s="1"/>
  <c r="X90" i="17"/>
  <c r="Z90" i="17" s="1"/>
  <c r="X94" i="17"/>
  <c r="Z94" i="17" s="1"/>
  <c r="X98" i="17"/>
  <c r="Z98" i="17" s="1"/>
  <c r="X102" i="17"/>
  <c r="Z102" i="17" s="1"/>
  <c r="X89" i="17"/>
  <c r="Z89" i="17" s="1"/>
  <c r="X93" i="17"/>
  <c r="Z93" i="17" s="1"/>
  <c r="X97" i="17"/>
  <c r="Z97" i="17"/>
  <c r="X103" i="17"/>
  <c r="Z103" i="17" s="1"/>
  <c r="X88" i="17"/>
  <c r="Z88" i="17" s="1"/>
  <c r="X92" i="17"/>
  <c r="Z92" i="17" s="1"/>
  <c r="X96" i="17"/>
  <c r="Z96" i="17" s="1"/>
  <c r="X86" i="17"/>
  <c r="Z86" i="17" s="1"/>
  <c r="V96" i="23"/>
  <c r="X96" i="23" s="1"/>
  <c r="V99" i="23"/>
  <c r="X102" i="23"/>
  <c r="V106" i="23"/>
  <c r="V95" i="23"/>
  <c r="X95" i="23" s="1"/>
  <c r="V97" i="23"/>
  <c r="V101" i="23"/>
  <c r="X101" i="23"/>
  <c r="V107" i="23"/>
  <c r="V88" i="23"/>
  <c r="X88" i="23" s="1"/>
  <c r="V103" i="23"/>
  <c r="V86" i="23"/>
  <c r="V90" i="23"/>
  <c r="X90" i="23"/>
  <c r="V94" i="23"/>
  <c r="V98" i="23"/>
  <c r="X98" i="23" s="1"/>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4" i="23"/>
  <c r="AC34" i="23" s="1"/>
  <c r="AA37" i="23"/>
  <c r="AA41" i="23"/>
  <c r="AC41" i="23" s="1"/>
  <c r="AA45" i="23"/>
  <c r="AA50" i="23"/>
  <c r="AC50" i="23" s="1"/>
  <c r="AA55" i="23"/>
  <c r="AA40" i="23"/>
  <c r="AC40" i="23" s="1"/>
  <c r="AA46" i="23"/>
  <c r="AD55" i="17"/>
  <c r="AF55" i="17" s="1"/>
  <c r="AD45" i="17"/>
  <c r="AF45" i="17" s="1"/>
  <c r="AD41" i="17"/>
  <c r="AF41" i="17"/>
  <c r="AD37" i="17"/>
  <c r="AF37" i="17" s="1"/>
  <c r="AD49" i="17"/>
  <c r="AF49" i="17" s="1"/>
  <c r="AD44" i="17"/>
  <c r="AF44" i="17"/>
  <c r="AD40" i="17"/>
  <c r="AF40" i="17" s="1"/>
  <c r="AN13" i="45"/>
  <c r="AQ13" i="45" s="1"/>
  <c r="AN12" i="45"/>
  <c r="AM13" i="45"/>
  <c r="AP13" i="45" s="1"/>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c r="AE47" i="17"/>
  <c r="AG47" i="17" s="1"/>
  <c r="AE53" i="17"/>
  <c r="AG53" i="17" s="1"/>
  <c r="AE38" i="17"/>
  <c r="AG38" i="17" s="1"/>
  <c r="AE42" i="17"/>
  <c r="AG42" i="17" s="1"/>
  <c r="AE46" i="17"/>
  <c r="AG46" i="17" s="1"/>
  <c r="AE51" i="17"/>
  <c r="AG51" i="17" s="1"/>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G28" i="28" s="1"/>
  <c r="AE20" i="28"/>
  <c r="AG20" i="28" s="1"/>
  <c r="AE26" i="28"/>
  <c r="AG26" i="28"/>
  <c r="AE21" i="28"/>
  <c r="AG21" i="28" s="1"/>
  <c r="AE22" i="28"/>
  <c r="AD39" i="27"/>
  <c r="AD41" i="27"/>
  <c r="AD43" i="27"/>
  <c r="AF43" i="27" s="1"/>
  <c r="AD45" i="27"/>
  <c r="AD50" i="27"/>
  <c r="AD53" i="27"/>
  <c r="AD34" i="27"/>
  <c r="AF34" i="27" s="1"/>
  <c r="AD36" i="27"/>
  <c r="AF36" i="27" s="1"/>
  <c r="AD38" i="27"/>
  <c r="AF38" i="27" s="1"/>
  <c r="AD40" i="27"/>
  <c r="AF40" i="27" s="1"/>
  <c r="AD44" i="27"/>
  <c r="AD46" i="27"/>
  <c r="AD51" i="27"/>
  <c r="AD54" i="27"/>
  <c r="AD35" i="27"/>
  <c r="AM8" i="45"/>
  <c r="AM7" i="45"/>
  <c r="AP7" i="45" s="1"/>
  <c r="AN8" i="45"/>
  <c r="AN7" i="45"/>
  <c r="AQ7" i="45" s="1"/>
  <c r="AE13" i="18"/>
  <c r="AH13" i="18"/>
  <c r="AD13" i="18"/>
  <c r="AG13" i="18" s="1"/>
  <c r="AE12" i="18"/>
  <c r="AH12" i="18" s="1"/>
  <c r="AD12" i="18"/>
  <c r="AG12" i="18" s="1"/>
  <c r="U26" i="24"/>
  <c r="AB37" i="23"/>
  <c r="AB45" i="23"/>
  <c r="AB49" i="23"/>
  <c r="AD49" i="23" s="1"/>
  <c r="AB55" i="23"/>
  <c r="AB36" i="23"/>
  <c r="AD36" i="23" s="1"/>
  <c r="AB44" i="23"/>
  <c r="AD44" i="23" s="1"/>
  <c r="AB54" i="23"/>
  <c r="AD54" i="23" s="1"/>
  <c r="AB47" i="23"/>
  <c r="AB38" i="23"/>
  <c r="AB34" i="23"/>
  <c r="AD34" i="23" s="1"/>
  <c r="AB51" i="23"/>
  <c r="AD51" i="23" s="1"/>
  <c r="AB35" i="23"/>
  <c r="AD35" i="23" s="1"/>
  <c r="AB46" i="23"/>
  <c r="AB53" i="23"/>
  <c r="AD53" i="23" s="1"/>
  <c r="X112" i="27"/>
  <c r="X124" i="27"/>
  <c r="X125" i="27"/>
  <c r="X122" i="27"/>
  <c r="X116" i="27"/>
  <c r="X132" i="27"/>
  <c r="Z132" i="27" s="1"/>
  <c r="X119" i="27"/>
  <c r="Z119" i="27" s="1"/>
  <c r="X117" i="27"/>
  <c r="X131" i="27"/>
  <c r="Y133" i="17"/>
  <c r="AA133" i="17" s="1"/>
  <c r="Y123" i="17"/>
  <c r="AA123" i="17"/>
  <c r="Y119" i="17"/>
  <c r="AA119" i="17" s="1"/>
  <c r="Y115" i="17"/>
  <c r="AA115" i="17" s="1"/>
  <c r="BD15" i="46"/>
  <c r="AC95" i="13"/>
  <c r="AF95" i="13" s="1"/>
  <c r="AB99" i="13"/>
  <c r="AE99" i="13" s="1"/>
  <c r="AC91" i="13"/>
  <c r="AF91" i="13" s="1"/>
  <c r="AB92" i="13"/>
  <c r="AB94" i="13"/>
  <c r="AE94" i="13" s="1"/>
  <c r="AB96" i="13"/>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AI117"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s="1"/>
  <c r="AK87" i="46"/>
  <c r="AK82" i="46"/>
  <c r="AN82" i="46"/>
  <c r="AL84" i="46"/>
  <c r="AO84" i="46"/>
  <c r="AL79" i="46"/>
  <c r="AK83" i="46"/>
  <c r="AN83" i="46" s="1"/>
  <c r="AL86" i="46"/>
  <c r="AL80" i="46"/>
  <c r="AK84" i="46"/>
  <c r="AN84" i="46" s="1"/>
  <c r="AL81" i="46"/>
  <c r="AO81" i="46" s="1"/>
  <c r="AK86" i="46"/>
  <c r="V7" i="19"/>
  <c r="Y7" i="19" s="1"/>
  <c r="V8" i="19"/>
  <c r="Y8" i="19" s="1"/>
  <c r="V9" i="19"/>
  <c r="Y9" i="19" s="1"/>
  <c r="V10" i="19"/>
  <c r="V11" i="19"/>
  <c r="Y11" i="19" s="1"/>
  <c r="V12" i="19"/>
  <c r="Y12" i="19" s="1"/>
  <c r="V13" i="19"/>
  <c r="Y13" i="19" s="1"/>
  <c r="V14" i="19"/>
  <c r="V15" i="19"/>
  <c r="Y15" i="19" s="1"/>
  <c r="U7" i="19"/>
  <c r="X7" i="19" s="1"/>
  <c r="U8" i="19"/>
  <c r="X8" i="19" s="1"/>
  <c r="U9" i="19"/>
  <c r="X9" i="19" s="1"/>
  <c r="U10" i="19"/>
  <c r="U11" i="19"/>
  <c r="X11" i="19" s="1"/>
  <c r="U12" i="19"/>
  <c r="X12" i="19" s="1"/>
  <c r="U13" i="19"/>
  <c r="X13" i="19" s="1"/>
  <c r="U14" i="19"/>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s="1"/>
  <c r="AC21" i="46"/>
  <c r="AD24" i="46"/>
  <c r="AC24" i="46"/>
  <c r="AD26" i="46"/>
  <c r="AG26" i="46"/>
  <c r="AC27" i="46"/>
  <c r="AD69" i="46"/>
  <c r="AC68" i="46"/>
  <c r="AD70" i="46"/>
  <c r="AC71" i="46"/>
  <c r="AD73" i="46"/>
  <c r="AC72" i="46"/>
  <c r="AF72" i="46"/>
  <c r="AD74" i="46"/>
  <c r="AG74" i="46"/>
  <c r="AC75" i="46"/>
  <c r="AF75" i="46"/>
  <c r="AC67" i="46"/>
  <c r="U85" i="19"/>
  <c r="X85" i="19"/>
  <c r="V86" i="19"/>
  <c r="Y86" i="19"/>
  <c r="V84" i="19"/>
  <c r="Y84" i="19"/>
  <c r="U81" i="19"/>
  <c r="X81" i="19"/>
  <c r="U80" i="19"/>
  <c r="X80" i="19"/>
  <c r="U79" i="19"/>
  <c r="X79" i="19"/>
  <c r="U86" i="19"/>
  <c r="X86" i="19"/>
  <c r="V83" i="19"/>
  <c r="U87" i="19"/>
  <c r="X87" i="19"/>
  <c r="V87" i="19"/>
  <c r="Y87" i="19"/>
  <c r="V85" i="19"/>
  <c r="Y85" i="19"/>
  <c r="V82" i="19"/>
  <c r="Y82" i="19"/>
  <c r="V81" i="19"/>
  <c r="Y81" i="19"/>
  <c r="V80" i="19"/>
  <c r="Y80" i="19"/>
  <c r="V79" i="19"/>
  <c r="Y79" i="19"/>
  <c r="U84" i="19"/>
  <c r="X84" i="19"/>
  <c r="U83" i="19"/>
  <c r="U82" i="19"/>
  <c r="X82" i="19"/>
  <c r="AD35" i="19"/>
  <c r="AG35" i="19"/>
  <c r="AD37" i="19"/>
  <c r="AG37" i="19"/>
  <c r="AD39" i="19"/>
  <c r="AG39" i="19"/>
  <c r="AD32" i="19"/>
  <c r="AG32" i="19"/>
  <c r="AD34" i="19"/>
  <c r="AG34" i="19"/>
  <c r="AC39" i="19"/>
  <c r="AF39" i="19"/>
  <c r="AC32" i="19"/>
  <c r="AF32" i="19"/>
  <c r="AC34" i="19"/>
  <c r="AF34" i="19"/>
  <c r="AD36" i="19"/>
  <c r="AG36" i="19"/>
  <c r="AD38" i="19"/>
  <c r="AG38" i="19"/>
  <c r="AC36" i="19"/>
  <c r="AF36" i="19"/>
  <c r="AC38" i="19"/>
  <c r="AF38" i="19"/>
  <c r="AC31" i="19"/>
  <c r="AF31" i="19"/>
  <c r="AC33" i="19"/>
  <c r="AF33" i="19"/>
  <c r="AD31" i="19"/>
  <c r="AG31" i="19"/>
  <c r="AD33" i="19"/>
  <c r="AG33" i="19"/>
  <c r="AC35" i="19"/>
  <c r="AF35" i="19"/>
  <c r="AC37" i="19"/>
  <c r="AF37" i="19"/>
  <c r="U35" i="23"/>
  <c r="W35" i="23"/>
  <c r="U39" i="23"/>
  <c r="U42" i="23"/>
  <c r="W42" i="23" s="1"/>
  <c r="U46" i="23"/>
  <c r="W46" i="23" s="1"/>
  <c r="U49" i="23"/>
  <c r="W49" i="23" s="1"/>
  <c r="U53" i="23"/>
  <c r="W53" i="23" s="1"/>
  <c r="U38" i="23"/>
  <c r="W38" i="23" s="1"/>
  <c r="U43" i="23"/>
  <c r="W43" i="23" s="1"/>
  <c r="U47" i="23"/>
  <c r="U54" i="23"/>
  <c r="W54" i="23"/>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c r="V55" i="23"/>
  <c r="X55" i="23"/>
  <c r="V35" i="23"/>
  <c r="X35" i="23"/>
  <c r="V40" i="23"/>
  <c r="X40" i="23"/>
  <c r="V50" i="23"/>
  <c r="X50" i="23"/>
  <c r="V34" i="23"/>
  <c r="X34" i="23"/>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Z102" i="23"/>
  <c r="Z97" i="23"/>
  <c r="Z93" i="23"/>
  <c r="AS93" i="23" s="1"/>
  <c r="Z89" i="23"/>
  <c r="AC89" i="23" s="1"/>
  <c r="AR101" i="23"/>
  <c r="AR82" i="23"/>
  <c r="T106" i="23"/>
  <c r="T103" i="23"/>
  <c r="X103" i="23" s="1"/>
  <c r="T91" i="23"/>
  <c r="T86" i="23"/>
  <c r="W86" i="23" s="1"/>
  <c r="AP105" i="23"/>
  <c r="AP91" i="23"/>
  <c r="Z79" i="23"/>
  <c r="Z73" i="23"/>
  <c r="AS73" i="23" s="1"/>
  <c r="Z71" i="23"/>
  <c r="AS71" i="23" s="1"/>
  <c r="Z67" i="23"/>
  <c r="AC67" i="23" s="1"/>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C37" i="23" s="1"/>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Q95" i="19"/>
  <c r="AB95" i="19"/>
  <c r="AK94" i="19"/>
  <c r="AI94" i="19"/>
  <c r="T92" i="19"/>
  <c r="AU92" i="19" s="1"/>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AI69" i="22"/>
  <c r="AI73" i="22"/>
  <c r="AH108" i="22"/>
  <c r="AH116" i="22"/>
  <c r="AH123" i="22"/>
  <c r="AH132" i="22"/>
  <c r="S122" i="22"/>
  <c r="S124" i="22"/>
  <c r="AB36" i="22"/>
  <c r="AB40" i="22"/>
  <c r="AB44" i="22"/>
  <c r="AB50" i="22"/>
  <c r="AC30" i="22"/>
  <c r="AC39" i="22"/>
  <c r="AC44" i="22"/>
  <c r="AC50" i="22"/>
  <c r="AG82" i="22"/>
  <c r="AC92" i="22"/>
  <c r="AC103" i="22"/>
  <c r="AG108" i="22"/>
  <c r="AH115" i="22"/>
  <c r="AH122" i="22"/>
  <c r="AH129" i="22"/>
  <c r="S112" i="22"/>
  <c r="AI112" i="22" s="1"/>
  <c r="S113" i="22"/>
  <c r="S116" i="22"/>
  <c r="S127" i="22"/>
  <c r="AI127" i="22" s="1"/>
  <c r="S133" i="22"/>
  <c r="AB35" i="22"/>
  <c r="AB39" i="22"/>
  <c r="AB43" i="22"/>
  <c r="AB49" i="22"/>
  <c r="AB55" i="22"/>
  <c r="AC37" i="22"/>
  <c r="AC43" i="22"/>
  <c r="AC49" i="22"/>
  <c r="AC55" i="22"/>
  <c r="AC90" i="22"/>
  <c r="Y34" i="27"/>
  <c r="Y55" i="27"/>
  <c r="Y54" i="27"/>
  <c r="AA54" i="27" s="1"/>
  <c r="Y53" i="27"/>
  <c r="Y51" i="27"/>
  <c r="Y50" i="27"/>
  <c r="AA50" i="27" s="1"/>
  <c r="Y49" i="27"/>
  <c r="Y47" i="27"/>
  <c r="AA47" i="27"/>
  <c r="Y46" i="27"/>
  <c r="Y45" i="27"/>
  <c r="AA45" i="27" s="1"/>
  <c r="Y44" i="27"/>
  <c r="Y43" i="27"/>
  <c r="Y42" i="27"/>
  <c r="Y41" i="27"/>
  <c r="AA41" i="27" s="1"/>
  <c r="Y40" i="27"/>
  <c r="Y39" i="27"/>
  <c r="AA39" i="27" s="1"/>
  <c r="Y38" i="27"/>
  <c r="Y37" i="27"/>
  <c r="AA37" i="27" s="1"/>
  <c r="Y36" i="27"/>
  <c r="AH42" i="18"/>
  <c r="AS46" i="23"/>
  <c r="W94" i="23"/>
  <c r="AQ132" i="23"/>
  <c r="R9" i="23"/>
  <c r="AQ103" i="23"/>
  <c r="X11" i="17"/>
  <c r="X26" i="17"/>
  <c r="S26" i="17"/>
  <c r="AI124" i="22"/>
  <c r="AQ131" i="23"/>
  <c r="X22" i="23"/>
  <c r="R22" i="23"/>
  <c r="AQ47" i="23"/>
  <c r="X47" i="23"/>
  <c r="AS39" i="23"/>
  <c r="AQ77" i="23"/>
  <c r="W77" i="23"/>
  <c r="X77" i="23"/>
  <c r="AS72" i="23"/>
  <c r="AC72" i="23"/>
  <c r="AQ107" i="23"/>
  <c r="X107" i="23"/>
  <c r="AS96" i="23"/>
  <c r="AD96" i="23"/>
  <c r="AC96" i="23"/>
  <c r="AS124" i="23"/>
  <c r="AQ127" i="23"/>
  <c r="W127" i="23"/>
  <c r="X127" i="23"/>
  <c r="AS113" i="23"/>
  <c r="AC113" i="23"/>
  <c r="AD113" i="23"/>
  <c r="AS131" i="23"/>
  <c r="AC131" i="23"/>
  <c r="X10" i="23"/>
  <c r="R10" i="23"/>
  <c r="AS47" i="23"/>
  <c r="AD47" i="23"/>
  <c r="AQ60" i="23"/>
  <c r="AS60" i="23"/>
  <c r="AC60" i="23"/>
  <c r="AS79" i="23"/>
  <c r="AC79" i="23"/>
  <c r="AQ91" i="23"/>
  <c r="W91" i="23"/>
  <c r="AS102" i="23"/>
  <c r="AD102" i="23"/>
  <c r="AC102" i="23"/>
  <c r="AQ120" i="23"/>
  <c r="X120" i="23"/>
  <c r="X27" i="17"/>
  <c r="R27" i="17"/>
  <c r="X8" i="17"/>
  <c r="S8" i="17"/>
  <c r="R8" i="17"/>
  <c r="R19" i="17"/>
  <c r="S19" i="17"/>
  <c r="AU93" i="19"/>
  <c r="AI116" i="22"/>
  <c r="AQ113" i="23"/>
  <c r="AU96" i="19"/>
  <c r="S26" i="23"/>
  <c r="AD129" i="23"/>
  <c r="W114" i="23"/>
  <c r="AD117" i="23"/>
  <c r="AS107" i="23"/>
  <c r="W124" i="23"/>
  <c r="S10" i="17"/>
  <c r="R10" i="17"/>
  <c r="W44" i="13"/>
  <c r="Z44" i="13" s="1"/>
  <c r="W47" i="13"/>
  <c r="V48" i="13"/>
  <c r="V46" i="13"/>
  <c r="Y46" i="13" s="1"/>
  <c r="W48" i="13"/>
  <c r="W50" i="13"/>
  <c r="Z50" i="13" s="1"/>
  <c r="W43" i="13"/>
  <c r="W45" i="13"/>
  <c r="Z45" i="13" s="1"/>
  <c r="V49" i="13"/>
  <c r="Y49" i="13" s="1"/>
  <c r="V51" i="13"/>
  <c r="Y51" i="13" s="1"/>
  <c r="V50" i="13"/>
  <c r="Y50" i="13" s="1"/>
  <c r="W49" i="13"/>
  <c r="Z49" i="13" s="1"/>
  <c r="W46" i="13"/>
  <c r="Z46" i="13" s="1"/>
  <c r="V47" i="13"/>
  <c r="V44" i="13"/>
  <c r="Y44" i="13" s="1"/>
  <c r="V45" i="13"/>
  <c r="Y45" i="13" s="1"/>
  <c r="V43" i="13"/>
  <c r="W51" i="13"/>
  <c r="Z51" i="13" s="1"/>
  <c r="AC95" i="23"/>
  <c r="AY43" i="18"/>
  <c r="Y43" i="18"/>
  <c r="X13" i="23"/>
  <c r="S13" i="23"/>
  <c r="R13" i="23"/>
  <c r="W39" i="23"/>
  <c r="X39" i="23"/>
  <c r="AS37" i="23"/>
  <c r="AD37" i="23"/>
  <c r="AQ75" i="23"/>
  <c r="W75" i="23"/>
  <c r="AS61" i="23"/>
  <c r="AC61" i="23"/>
  <c r="W105" i="23"/>
  <c r="AS92" i="23"/>
  <c r="AS120" i="23"/>
  <c r="AD120" i="23"/>
  <c r="AQ122" i="23"/>
  <c r="X122" i="23"/>
  <c r="AD125" i="23"/>
  <c r="X14" i="23"/>
  <c r="AQ51" i="23"/>
  <c r="W51" i="23"/>
  <c r="AS45" i="23"/>
  <c r="AC45" i="23"/>
  <c r="AD45" i="23"/>
  <c r="AQ86" i="23"/>
  <c r="AS97" i="23"/>
  <c r="AQ116" i="23"/>
  <c r="X116" i="23"/>
  <c r="X17" i="17"/>
  <c r="AU91" i="19"/>
  <c r="AU94" i="19"/>
  <c r="AI113" i="22"/>
  <c r="AS118" i="23"/>
  <c r="AD118" i="23"/>
  <c r="AU97" i="19"/>
  <c r="AC90" i="19"/>
  <c r="AK43" i="18"/>
  <c r="AG43" i="18"/>
  <c r="S17" i="23"/>
  <c r="X17" i="23"/>
  <c r="AS55" i="23"/>
  <c r="AC55" i="23"/>
  <c r="AD55" i="23"/>
  <c r="X65" i="23"/>
  <c r="W65" i="23"/>
  <c r="AQ99" i="23"/>
  <c r="AS88" i="23"/>
  <c r="AS106" i="23"/>
  <c r="AC106" i="23"/>
  <c r="AC116" i="23"/>
  <c r="AQ118" i="23"/>
  <c r="X118" i="23"/>
  <c r="AS121" i="23"/>
  <c r="AD121" i="23"/>
  <c r="X18" i="23"/>
  <c r="S18" i="23"/>
  <c r="R18" i="23"/>
  <c r="X76" i="23"/>
  <c r="W76" i="23"/>
  <c r="AC71" i="23"/>
  <c r="AQ106" i="23"/>
  <c r="X106" i="23"/>
  <c r="AD93" i="23"/>
  <c r="AC93" i="23"/>
  <c r="AQ112" i="23"/>
  <c r="W112" i="23"/>
  <c r="AQ129" i="23"/>
  <c r="X129" i="23"/>
  <c r="X12" i="17"/>
  <c r="S12" i="17"/>
  <c r="R12" i="17"/>
  <c r="Q12" i="16" l="1"/>
  <c r="AD12" i="16"/>
  <c r="R12" i="16"/>
  <c r="AG11" i="16"/>
  <c r="AG12" i="16"/>
  <c r="X113" i="23"/>
  <c r="AA54" i="23"/>
  <c r="AC54" i="23" s="1"/>
  <c r="AA49" i="23"/>
  <c r="AC49" i="23" s="1"/>
  <c r="AA42" i="23"/>
  <c r="AC42" i="23" s="1"/>
  <c r="AA36" i="23"/>
  <c r="AC36" i="23" s="1"/>
  <c r="AA47" i="23"/>
  <c r="AC47" i="23" s="1"/>
  <c r="AA39" i="23"/>
  <c r="AC39" i="23" s="1"/>
  <c r="X60" i="23"/>
  <c r="W107" i="23"/>
  <c r="AB99" i="23"/>
  <c r="AD99" i="23" s="1"/>
  <c r="AB107" i="23"/>
  <c r="AB89" i="23"/>
  <c r="AD89" i="23" s="1"/>
  <c r="AE95" i="17"/>
  <c r="AG95" i="17" s="1"/>
  <c r="AE107" i="17"/>
  <c r="AG107" i="17" s="1"/>
  <c r="AE106" i="17"/>
  <c r="AG106" i="17" s="1"/>
  <c r="AE93" i="17"/>
  <c r="AG93" i="17" s="1"/>
  <c r="AE86" i="17"/>
  <c r="AG86" i="17" s="1"/>
  <c r="AD33" i="18"/>
  <c r="R5" i="10"/>
  <c r="Q5" i="22"/>
  <c r="AR10" i="9"/>
  <c r="AC12" i="16"/>
  <c r="O10" i="16"/>
  <c r="AL10" i="46"/>
  <c r="AK15" i="46"/>
  <c r="AK9" i="46"/>
  <c r="AK10" i="46"/>
  <c r="AK11" i="46"/>
  <c r="AL8" i="46"/>
  <c r="AL12" i="46"/>
  <c r="AK7" i="46"/>
  <c r="AK13" i="46"/>
  <c r="AN13" i="46" s="1"/>
  <c r="AL9" i="46"/>
  <c r="AL13" i="46"/>
  <c r="AO13" i="46" s="1"/>
  <c r="AC26" i="46"/>
  <c r="AF26" i="46" s="1"/>
  <c r="AD19" i="46"/>
  <c r="AD21" i="46"/>
  <c r="AC23" i="46"/>
  <c r="AF23" i="46" s="1"/>
  <c r="AC25" i="46"/>
  <c r="AF25" i="46" s="1"/>
  <c r="AD27" i="46"/>
  <c r="AD25" i="46"/>
  <c r="AC20" i="46"/>
  <c r="AD23" i="46"/>
  <c r="AG23" i="46" s="1"/>
  <c r="AC41" i="46"/>
  <c r="BK22" i="45"/>
  <c r="V59" i="46"/>
  <c r="U57" i="46"/>
  <c r="V56" i="46"/>
  <c r="V63" i="46"/>
  <c r="U61" i="46"/>
  <c r="X61" i="46" s="1"/>
  <c r="V60" i="46"/>
  <c r="U58" i="46"/>
  <c r="U77" i="46"/>
  <c r="BI37" i="45"/>
  <c r="AK85" i="46"/>
  <c r="AK79" i="46"/>
  <c r="AK80" i="46"/>
  <c r="AL85" i="46"/>
  <c r="AL87" i="46"/>
  <c r="AK81" i="46"/>
  <c r="AL83" i="46"/>
  <c r="AO83" i="46" s="1"/>
  <c r="AC5" i="46"/>
  <c r="AI7" i="45"/>
  <c r="BK7" i="45"/>
  <c r="AD38" i="23"/>
  <c r="X97" i="23"/>
  <c r="X99" i="23"/>
  <c r="AC125" i="23"/>
  <c r="W120" i="23"/>
  <c r="W122" i="23"/>
  <c r="Z133" i="27"/>
  <c r="U18" i="46"/>
  <c r="BI13" i="45"/>
  <c r="AC84" i="19"/>
  <c r="AF84" i="19" s="1"/>
  <c r="AD80" i="19"/>
  <c r="AG80" i="19" s="1"/>
  <c r="AC83" i="19"/>
  <c r="AF83" i="19" s="1"/>
  <c r="AC80" i="19"/>
  <c r="AF80" i="19" s="1"/>
  <c r="AC82" i="19"/>
  <c r="AF82" i="19" s="1"/>
  <c r="AC85" i="19"/>
  <c r="AF85" i="19" s="1"/>
  <c r="AD81" i="19"/>
  <c r="AI122" i="22"/>
  <c r="AA51" i="23"/>
  <c r="AC51" i="23" s="1"/>
  <c r="AA44" i="23"/>
  <c r="AC44" i="23" s="1"/>
  <c r="AA38" i="23"/>
  <c r="AC38" i="23" s="1"/>
  <c r="AA53" i="23"/>
  <c r="AC53" i="23" s="1"/>
  <c r="AA43" i="23"/>
  <c r="AC43" i="23" s="1"/>
  <c r="AD124" i="23"/>
  <c r="AC92" i="23"/>
  <c r="AB103" i="23"/>
  <c r="AD103" i="23" s="1"/>
  <c r="AB88" i="23"/>
  <c r="AD88" i="23" s="1"/>
  <c r="AB106" i="23"/>
  <c r="AD106" i="23" s="1"/>
  <c r="AE99" i="17"/>
  <c r="AG99" i="17" s="1"/>
  <c r="AE94" i="17"/>
  <c r="AG94" i="17" s="1"/>
  <c r="AE90" i="17"/>
  <c r="AG90" i="17" s="1"/>
  <c r="AE92" i="17"/>
  <c r="AG92" i="17" s="1"/>
  <c r="V5" i="12"/>
  <c r="R5" i="24"/>
  <c r="AT10" i="9"/>
  <c r="AR11" i="9"/>
  <c r="AU11" i="9" s="1"/>
  <c r="AN81" i="46"/>
  <c r="BI17" i="45"/>
  <c r="U29" i="46"/>
  <c r="AL32" i="46"/>
  <c r="AL39" i="46"/>
  <c r="AK33" i="46"/>
  <c r="AK38" i="46"/>
  <c r="AL36" i="46"/>
  <c r="AK35" i="46"/>
  <c r="AN35" i="46" s="1"/>
  <c r="AL31" i="46"/>
  <c r="AL35" i="46"/>
  <c r="AO35" i="46" s="1"/>
  <c r="AK36" i="46"/>
  <c r="AK58" i="46"/>
  <c r="AK56" i="46"/>
  <c r="AN56" i="46" s="1"/>
  <c r="AL62" i="46"/>
  <c r="AL60" i="46"/>
  <c r="AL56" i="46"/>
  <c r="AO56" i="46" s="1"/>
  <c r="AL57" i="46"/>
  <c r="AO57" i="46" s="1"/>
  <c r="AK62" i="46"/>
  <c r="AK60" i="46"/>
  <c r="AC73" i="46"/>
  <c r="AC74" i="46"/>
  <c r="AF74" i="46" s="1"/>
  <c r="AD75" i="46"/>
  <c r="AG75" i="46" s="1"/>
  <c r="AC70" i="46"/>
  <c r="AC69" i="46"/>
  <c r="AD72" i="46"/>
  <c r="AG72" i="46" s="1"/>
  <c r="AD71" i="46"/>
  <c r="AD67" i="46"/>
  <c r="AD68" i="46"/>
  <c r="AC97" i="46"/>
  <c r="AC93" i="46"/>
  <c r="AD96" i="46"/>
  <c r="AG96" i="46" s="1"/>
  <c r="AC96" i="46"/>
  <c r="AC92" i="46"/>
  <c r="AD93" i="46"/>
  <c r="AD99" i="46"/>
  <c r="AG99" i="46" s="1"/>
  <c r="AC95" i="46"/>
  <c r="AC91" i="46"/>
  <c r="AD97" i="46"/>
  <c r="AG97" i="46" s="1"/>
  <c r="AD98" i="46"/>
  <c r="AG98" i="46" s="1"/>
  <c r="AC98" i="46"/>
  <c r="AC94" i="46"/>
  <c r="AD92" i="46"/>
  <c r="AD107" i="23"/>
  <c r="W47" i="23"/>
  <c r="R11" i="17"/>
  <c r="X86" i="23"/>
  <c r="W106" i="23"/>
  <c r="W116" i="23"/>
  <c r="AC73" i="23"/>
  <c r="BF25" i="46"/>
  <c r="AG25" i="46"/>
  <c r="U66" i="46"/>
  <c r="BI33" i="45"/>
  <c r="BD31" i="46"/>
  <c r="AG81" i="19"/>
  <c r="AC75" i="23"/>
  <c r="BE98" i="46"/>
  <c r="AB59" i="46"/>
  <c r="BF59" i="46" s="1"/>
  <c r="AT79" i="19"/>
  <c r="T83" i="19"/>
  <c r="T14" i="19"/>
  <c r="AU14" i="19" s="1"/>
  <c r="T10" i="19"/>
  <c r="AU10" i="19" s="1"/>
  <c r="AT27" i="19"/>
  <c r="AT23" i="19"/>
  <c r="T39" i="19"/>
  <c r="AU39" i="19" s="1"/>
  <c r="T48" i="19"/>
  <c r="AU48" i="19" s="1"/>
  <c r="T44" i="19"/>
  <c r="AU44" i="19" s="1"/>
  <c r="AT62" i="19"/>
  <c r="T96" i="46"/>
  <c r="BD96" i="46" s="1"/>
  <c r="AT32" i="19"/>
  <c r="T32" i="19"/>
  <c r="AU32" i="19" s="1"/>
  <c r="AK32" i="18"/>
  <c r="U66" i="19"/>
  <c r="Z31" i="13"/>
  <c r="AT12" i="19"/>
  <c r="AT25" i="19"/>
  <c r="AT21" i="19"/>
  <c r="T36" i="19"/>
  <c r="AU36" i="19" s="1"/>
  <c r="T50" i="19"/>
  <c r="AU50" i="19" s="1"/>
  <c r="T46" i="19"/>
  <c r="AU46" i="19" s="1"/>
  <c r="T37" i="46"/>
  <c r="T43" i="46"/>
  <c r="BD43" i="46" s="1"/>
  <c r="T45" i="46"/>
  <c r="BD45" i="46" s="1"/>
  <c r="T82" i="46"/>
  <c r="AT57" i="19"/>
  <c r="T55" i="19"/>
  <c r="AT75" i="19"/>
  <c r="T98" i="19"/>
  <c r="AU98" i="19" s="1"/>
  <c r="AG75" i="29"/>
  <c r="AG82" i="29"/>
  <c r="AG86" i="29"/>
  <c r="AG93" i="29"/>
  <c r="AG97" i="29"/>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O59" i="13"/>
  <c r="AQ58" i="13"/>
  <c r="T56" i="13"/>
  <c r="T55" i="13"/>
  <c r="AF55" i="13" s="1"/>
  <c r="T82" i="13"/>
  <c r="AF82" i="13" s="1"/>
  <c r="T96" i="13"/>
  <c r="AQ93" i="13"/>
  <c r="T92" i="13"/>
  <c r="AE92" i="13" s="1"/>
  <c r="AH71" i="13"/>
  <c r="AH70" i="13"/>
  <c r="AG70" i="13"/>
  <c r="AK69" i="13"/>
  <c r="S69" i="13"/>
  <c r="AQ68" i="13"/>
  <c r="AH68" i="13"/>
  <c r="T67" i="13"/>
  <c r="AR67" i="13" s="1"/>
  <c r="S67" i="13"/>
  <c r="T51" i="13"/>
  <c r="AR51" i="13" s="1"/>
  <c r="AI50" i="13"/>
  <c r="T49" i="13"/>
  <c r="AR49" i="13" s="1"/>
  <c r="AL48" i="13"/>
  <c r="S47" i="13"/>
  <c r="AP47" i="13" s="1"/>
  <c r="AI46" i="13"/>
  <c r="AK44" i="13"/>
  <c r="AG44" i="13"/>
  <c r="AL43" i="13"/>
  <c r="AO43" i="13"/>
  <c r="AD28" i="38"/>
  <c r="AR28" i="38"/>
  <c r="AI43" i="13"/>
  <c r="X35" i="38"/>
  <c r="AP35" i="38"/>
  <c r="W35" i="38"/>
  <c r="S14" i="38"/>
  <c r="O14" i="38"/>
  <c r="X14" i="38"/>
  <c r="AG73" i="29"/>
  <c r="AG80" i="29"/>
  <c r="AG84" i="29"/>
  <c r="AG91" i="29"/>
  <c r="AG95" i="29"/>
  <c r="AG99" i="29"/>
  <c r="AQ20" i="29"/>
  <c r="AQ25" i="29"/>
  <c r="AQ73" i="29"/>
  <c r="AQ80" i="29"/>
  <c r="AQ84" i="29"/>
  <c r="AQ91" i="29"/>
  <c r="AQ95" i="29"/>
  <c r="AQ99" i="29"/>
  <c r="S70" i="13"/>
  <c r="T69" i="13"/>
  <c r="AR69" i="13" s="1"/>
  <c r="AH69" i="13"/>
  <c r="AG69" i="13"/>
  <c r="AK68" i="13"/>
  <c r="AL67" i="13"/>
  <c r="AG67" i="13"/>
  <c r="AH51" i="13"/>
  <c r="T50" i="13"/>
  <c r="AR50" i="13" s="1"/>
  <c r="AK49" i="13"/>
  <c r="AQ48" i="13"/>
  <c r="S48" i="13"/>
  <c r="AP48" i="13" s="1"/>
  <c r="AO47" i="13"/>
  <c r="T46" i="13"/>
  <c r="AR46" i="13" s="1"/>
  <c r="AQ45" i="13"/>
  <c r="AH45" i="13"/>
  <c r="T44" i="13"/>
  <c r="AR44" i="13" s="1"/>
  <c r="S43" i="13"/>
  <c r="AP43" i="13" s="1"/>
  <c r="T96" i="29"/>
  <c r="AR96" i="29" s="1"/>
  <c r="T46" i="29"/>
  <c r="AR46" i="29" s="1"/>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43" i="13"/>
  <c r="AH43" i="13"/>
  <c r="AI44" i="13"/>
  <c r="AL45" i="13"/>
  <c r="AK46" i="13"/>
  <c r="AG47" i="13"/>
  <c r="AH47" i="13"/>
  <c r="AK48" i="13"/>
  <c r="AG49" i="13"/>
  <c r="AI49" i="13"/>
  <c r="AH50" i="13"/>
  <c r="AI51" i="13"/>
  <c r="AP42" i="38"/>
  <c r="W42" i="38"/>
  <c r="X42" i="38"/>
  <c r="AR35" i="38"/>
  <c r="AR36" i="38"/>
  <c r="AQ34" i="38"/>
  <c r="AQ29" i="38"/>
  <c r="AQ27" i="38"/>
  <c r="AA53" i="17"/>
  <c r="Z53" i="17"/>
  <c r="AC35" i="38"/>
  <c r="W34" i="38"/>
  <c r="W29" i="38"/>
  <c r="W27" i="38"/>
  <c r="Y20" i="28"/>
  <c r="W20" i="28"/>
  <c r="W26" i="28"/>
  <c r="AU66" i="28"/>
  <c r="Y26" i="28"/>
  <c r="AC22" i="28"/>
  <c r="AG22" i="28" s="1"/>
  <c r="W27" i="28"/>
  <c r="AO42" i="38"/>
  <c r="AD42" i="38"/>
  <c r="Y27" i="28"/>
  <c r="V11" i="28"/>
  <c r="AK23" i="28"/>
  <c r="V14" i="28"/>
  <c r="AW62" i="28"/>
  <c r="X26" i="10"/>
  <c r="Z26" i="10" s="1"/>
  <c r="AO16" i="10"/>
  <c r="AO35" i="10"/>
  <c r="AP16" i="10"/>
  <c r="AP35" i="10"/>
  <c r="AN23" i="10"/>
  <c r="AM27" i="10"/>
  <c r="AO33" i="10"/>
  <c r="AJ44" i="10"/>
  <c r="AL56" i="10"/>
  <c r="AF23" i="10"/>
  <c r="AN29" i="10"/>
  <c r="Z39" i="17"/>
  <c r="Z35" i="17"/>
  <c r="AP69" i="23"/>
  <c r="AR64" i="23"/>
  <c r="AO8" i="9"/>
  <c r="Y8" i="9"/>
  <c r="AI66" i="22"/>
  <c r="AA27" i="10"/>
  <c r="Y3" i="10"/>
  <c r="AO23" i="10"/>
  <c r="AO47" i="10"/>
  <c r="AP47" i="10"/>
  <c r="AN59" i="10"/>
  <c r="AJ45" i="10"/>
  <c r="AL63" i="10"/>
  <c r="U55" i="23"/>
  <c r="W55" i="23" s="1"/>
  <c r="AP36" i="23"/>
  <c r="AP117" i="23"/>
  <c r="AI67" i="22"/>
  <c r="AN35" i="10"/>
  <c r="AA39" i="17"/>
  <c r="AA35" i="17"/>
  <c r="AI64" i="22"/>
  <c r="AI107" i="22"/>
  <c r="AJ7" i="9"/>
  <c r="AA7" i="9"/>
  <c r="AK6" i="9"/>
  <c r="AG6" i="9"/>
  <c r="AK5" i="9"/>
  <c r="AG5" i="9"/>
  <c r="Z12" i="9"/>
  <c r="Z13" i="9"/>
  <c r="S7" i="9"/>
  <c r="R7" i="9"/>
  <c r="AU75" i="27"/>
  <c r="W86" i="27"/>
  <c r="AV86" i="27" s="1"/>
  <c r="W99" i="27"/>
  <c r="AU108" i="27"/>
  <c r="V14" i="27"/>
  <c r="AM39" i="27"/>
  <c r="AO71" i="27"/>
  <c r="AO121" i="27"/>
  <c r="W20" i="22"/>
  <c r="W12" i="22"/>
  <c r="AH36" i="22"/>
  <c r="AH42" i="22"/>
  <c r="AH49" i="22"/>
  <c r="AH64" i="22"/>
  <c r="AH81" i="22"/>
  <c r="AH93" i="22"/>
  <c r="S114" i="22"/>
  <c r="S132" i="22"/>
  <c r="AB34" i="22"/>
  <c r="AB42" i="22"/>
  <c r="AB54" i="22"/>
  <c r="AC45" i="22"/>
  <c r="AC94" i="22"/>
  <c r="AA5" i="9"/>
  <c r="AP12" i="9"/>
  <c r="S5" i="9"/>
  <c r="R5" i="9"/>
  <c r="R12" i="9"/>
  <c r="AT56" i="27"/>
  <c r="V23" i="27"/>
  <c r="AO34" i="27"/>
  <c r="AO81" i="27"/>
  <c r="AO131" i="27"/>
  <c r="W19" i="22"/>
  <c r="W11" i="22"/>
  <c r="W27" i="22"/>
  <c r="AH38" i="22"/>
  <c r="AH51" i="22"/>
  <c r="AH66" i="22"/>
  <c r="AH76" i="22"/>
  <c r="AH88" i="22"/>
  <c r="S91" i="22"/>
  <c r="S99" i="22"/>
  <c r="AB37" i="22"/>
  <c r="AB45" i="22"/>
  <c r="AC35" i="22"/>
  <c r="AC47" i="22"/>
  <c r="AC107" i="22"/>
  <c r="R14" i="16"/>
  <c r="AL44" i="27"/>
  <c r="AO42" i="27"/>
  <c r="AO92" i="27"/>
  <c r="AI16" i="24"/>
  <c r="AH33" i="24"/>
  <c r="U27" i="24"/>
  <c r="T28" i="24"/>
  <c r="T40" i="24"/>
  <c r="AF16" i="24"/>
  <c r="S22" i="24"/>
  <c r="AI22" i="24" s="1"/>
  <c r="AG59" i="24"/>
  <c r="R13" i="24"/>
  <c r="Y21" i="24"/>
  <c r="U41" i="24"/>
  <c r="S38" i="24"/>
  <c r="AI38" i="24" s="1"/>
  <c r="W11" i="24"/>
  <c r="X23" i="24"/>
  <c r="AE56" i="24"/>
  <c r="V38" i="18"/>
  <c r="Y38" i="18" s="1"/>
  <c r="V37" i="18"/>
  <c r="Y37" i="18" s="1"/>
  <c r="AB76" i="23"/>
  <c r="AD76" i="23" s="1"/>
  <c r="AB61" i="23"/>
  <c r="AD61" i="23" s="1"/>
  <c r="AB77" i="23"/>
  <c r="AD77" i="23" s="1"/>
  <c r="AB63" i="23"/>
  <c r="AD63" i="23" s="1"/>
  <c r="AB79" i="23"/>
  <c r="AD79" i="23" s="1"/>
  <c r="AB68" i="23"/>
  <c r="AD68" i="23" s="1"/>
  <c r="Y63" i="46"/>
  <c r="BD63" i="46"/>
  <c r="AH8" i="45"/>
  <c r="AI8" i="45"/>
  <c r="AC6" i="46"/>
  <c r="AT8" i="45"/>
  <c r="BK8" i="45"/>
  <c r="AI47"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AI119"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AI133" i="22"/>
  <c r="AC107" i="23"/>
  <c r="AS89" i="23"/>
  <c r="X28" i="23"/>
  <c r="X114" i="23"/>
  <c r="AC129" i="23"/>
  <c r="AS77" i="23"/>
  <c r="W103" i="23"/>
  <c r="AS67" i="23"/>
  <c r="S9" i="23"/>
  <c r="W132" i="23"/>
  <c r="AS112" i="23"/>
  <c r="X94" i="23"/>
  <c r="AC46" i="23"/>
  <c r="X8" i="23"/>
  <c r="AC89" i="19"/>
  <c r="AD49" i="27"/>
  <c r="AD42" i="27"/>
  <c r="AD55" i="27"/>
  <c r="AD47" i="27"/>
  <c r="AE38" i="27"/>
  <c r="AG38" i="27" s="1"/>
  <c r="AE45" i="27"/>
  <c r="AE54" i="27"/>
  <c r="AE34" i="27"/>
  <c r="AG34" i="27" s="1"/>
  <c r="AE50" i="17"/>
  <c r="AG50" i="17" s="1"/>
  <c r="AE37" i="17"/>
  <c r="AG37" i="17" s="1"/>
  <c r="AE34" i="17"/>
  <c r="AG34" i="17" s="1"/>
  <c r="AE43" i="17"/>
  <c r="AG43" i="17" s="1"/>
  <c r="AD28" i="28"/>
  <c r="AF28" i="28" s="1"/>
  <c r="AD36" i="17"/>
  <c r="AF36" i="17" s="1"/>
  <c r="AD54" i="17"/>
  <c r="AF54" i="17" s="1"/>
  <c r="W37" i="18"/>
  <c r="Z37" i="18" s="1"/>
  <c r="AD127" i="17"/>
  <c r="AF127" i="17" s="1"/>
  <c r="AD123" i="17"/>
  <c r="AF123" i="17" s="1"/>
  <c r="AD112" i="17"/>
  <c r="AF112" i="17" s="1"/>
  <c r="AD133" i="17"/>
  <c r="AF133" i="17" s="1"/>
  <c r="AD65" i="27"/>
  <c r="AD69" i="27"/>
  <c r="AF69" i="27" s="1"/>
  <c r="AD71" i="27"/>
  <c r="AD64" i="27"/>
  <c r="AD70" i="27"/>
  <c r="AB71" i="23"/>
  <c r="AD71" i="23" s="1"/>
  <c r="AB60" i="23"/>
  <c r="AD60" i="23" s="1"/>
  <c r="AB73" i="23"/>
  <c r="AD73" i="23" s="1"/>
  <c r="AB65" i="23"/>
  <c r="AD65" i="23" s="1"/>
  <c r="AE23" i="18"/>
  <c r="AE88" i="27"/>
  <c r="AG88" i="27" s="1"/>
  <c r="AE106" i="27"/>
  <c r="AE89" i="27"/>
  <c r="AG89" i="27" s="1"/>
  <c r="AE99" i="27"/>
  <c r="AE92" i="27"/>
  <c r="AG92" i="27" s="1"/>
  <c r="AF38" i="45"/>
  <c r="AI38" i="45" s="1"/>
  <c r="AE37" i="45"/>
  <c r="Z115" i="27"/>
  <c r="AV115" i="27"/>
  <c r="AV61" i="28"/>
  <c r="AA61" i="28"/>
  <c r="AX59" i="28"/>
  <c r="AF59" i="28"/>
  <c r="BF99" i="46"/>
  <c r="BF10" i="46"/>
  <c r="R7" i="17"/>
  <c r="AD95" i="23"/>
  <c r="AQ124" i="23"/>
  <c r="S28" i="23"/>
  <c r="AS117" i="23"/>
  <c r="AC77" i="23"/>
  <c r="X26" i="23"/>
  <c r="AQ73" i="23"/>
  <c r="AD112" i="23"/>
  <c r="AS101" i="23"/>
  <c r="S8" i="23"/>
  <c r="AK42" i="18"/>
  <c r="AD79" i="27"/>
  <c r="AD76" i="27"/>
  <c r="AD63" i="27"/>
  <c r="AD77" i="27"/>
  <c r="AF77" i="27" s="1"/>
  <c r="AD68" i="27"/>
  <c r="AD60" i="27"/>
  <c r="AF60" i="27" s="1"/>
  <c r="AB64" i="23"/>
  <c r="AD64" i="23" s="1"/>
  <c r="AB66" i="23"/>
  <c r="AD66" i="23" s="1"/>
  <c r="AB62" i="23"/>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AD73" i="27"/>
  <c r="AD61" i="27"/>
  <c r="AD80" i="27"/>
  <c r="AD62" i="27"/>
  <c r="AB75" i="23"/>
  <c r="AD75" i="23" s="1"/>
  <c r="AB69" i="23"/>
  <c r="AD69" i="23" s="1"/>
  <c r="AB72" i="23"/>
  <c r="AD72" i="23" s="1"/>
  <c r="AB80" i="23"/>
  <c r="AD80" i="23" s="1"/>
  <c r="AB67" i="23"/>
  <c r="AD67" i="23" s="1"/>
  <c r="AC133" i="23"/>
  <c r="W128" i="23"/>
  <c r="AD62"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AA40" i="28" s="1"/>
  <c r="Y41" i="28"/>
  <c r="V18" i="18"/>
  <c r="Y18" i="18" s="1"/>
  <c r="AI63" i="22"/>
  <c r="AI125" i="22"/>
  <c r="AA7" i="25"/>
  <c r="AF97" i="46"/>
  <c r="AE12" i="45"/>
  <c r="AH12" i="45" s="1"/>
  <c r="AE13" i="45"/>
  <c r="BF98" i="46"/>
  <c r="AF98" i="46"/>
  <c r="AF96" i="46"/>
  <c r="BF96" i="46"/>
  <c r="BF85" i="46"/>
  <c r="AT42" i="45"/>
  <c r="AT43" i="45"/>
  <c r="BK43" i="45"/>
  <c r="BD56" i="46"/>
  <c r="BD97" i="46"/>
  <c r="AB30" i="13"/>
  <c r="AH14" i="12"/>
  <c r="AH15" i="12"/>
  <c r="AT15" i="12"/>
  <c r="AR34" i="13"/>
  <c r="AE34" i="13"/>
  <c r="AR22" i="13"/>
  <c r="AF22" i="13"/>
  <c r="AB27" i="13"/>
  <c r="AE27" i="13" s="1"/>
  <c r="AB20" i="13"/>
  <c r="AE20" i="13" s="1"/>
  <c r="AB22" i="13"/>
  <c r="AE22" i="13" s="1"/>
  <c r="AB24" i="13"/>
  <c r="AE24" i="13" s="1"/>
  <c r="AB26" i="13"/>
  <c r="AE26" i="13" s="1"/>
  <c r="AC21" i="13"/>
  <c r="AF21" i="13" s="1"/>
  <c r="AC19" i="13"/>
  <c r="AF19" i="13" s="1"/>
  <c r="AB23" i="13"/>
  <c r="AE23" i="13" s="1"/>
  <c r="AB25" i="13"/>
  <c r="AE25" i="13" s="1"/>
  <c r="AP87" i="13"/>
  <c r="Y87" i="13"/>
  <c r="AB65" i="13"/>
  <c r="AH23" i="12"/>
  <c r="AH24" i="12"/>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AH56" i="24"/>
  <c r="AB26" i="24"/>
  <c r="Z27" i="24"/>
  <c r="X28" i="24"/>
  <c r="AH28" i="24"/>
  <c r="AE62" i="24"/>
  <c r="AH16" i="24"/>
  <c r="AC23" i="24"/>
  <c r="AH59" i="24"/>
  <c r="AH35" i="24"/>
  <c r="X16" i="24"/>
  <c r="R16" i="24"/>
  <c r="AE53" i="24"/>
  <c r="V47" i="24"/>
  <c r="W29" i="24"/>
  <c r="Z23" i="24"/>
  <c r="N23" i="24"/>
  <c r="AE16" i="24"/>
  <c r="Q16" i="24"/>
  <c r="E16" i="24"/>
  <c r="M3" i="24"/>
  <c r="N3" i="24"/>
  <c r="V16" i="24"/>
  <c r="T23" i="24"/>
  <c r="U35" i="24"/>
  <c r="Q53" i="24"/>
  <c r="S23" i="24"/>
  <c r="AI41" i="24"/>
  <c r="S62" i="24"/>
  <c r="S51" i="24"/>
  <c r="S40" i="24"/>
  <c r="AF27" i="24"/>
  <c r="AC26" i="24"/>
  <c r="AC46" i="24"/>
  <c r="AH34" i="24"/>
  <c r="AF21" i="24"/>
  <c r="S20" i="24"/>
  <c r="U11" i="24"/>
  <c r="Q7" i="24"/>
  <c r="Q10" i="24"/>
  <c r="Q14" i="24"/>
  <c r="Q11" i="24"/>
  <c r="U52" i="24"/>
  <c r="U63" i="24"/>
  <c r="U62" i="24"/>
  <c r="T51" i="24"/>
  <c r="T50" i="24"/>
  <c r="T64" i="24"/>
  <c r="U39"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R7" i="24"/>
  <c r="T38" i="24"/>
  <c r="T39" i="24"/>
  <c r="W8" i="24"/>
  <c r="W14" i="24"/>
  <c r="AE57" i="24"/>
  <c r="Y27" i="24"/>
  <c r="AI53" i="24"/>
  <c r="P59" i="24"/>
  <c r="AD23" i="24"/>
  <c r="F16" i="24"/>
  <c r="S21" i="24"/>
  <c r="AB27" i="24"/>
  <c r="S63" i="24"/>
  <c r="AH53" i="24"/>
  <c r="AE58" i="24"/>
  <c r="AH38" i="24"/>
  <c r="AC41" i="24"/>
  <c r="Z3" i="24"/>
  <c r="W35" i="24"/>
  <c r="Y16" i="24"/>
  <c r="AH21" i="24"/>
  <c r="AH39" i="24"/>
  <c r="U7" i="24"/>
  <c r="V8" i="24"/>
  <c r="N11" i="24"/>
  <c r="Z13" i="24"/>
  <c r="V14" i="24"/>
  <c r="AF20" i="24"/>
  <c r="AE21" i="24"/>
  <c r="AE22" i="24"/>
  <c r="AC45" i="24"/>
  <c r="AH58" i="24"/>
  <c r="AF26" i="24"/>
  <c r="AE27" i="24"/>
  <c r="AC28" i="24"/>
  <c r="AH51" i="24"/>
  <c r="AH64" i="24"/>
  <c r="AG47" i="24"/>
  <c r="AA23" i="24"/>
  <c r="AH47" i="24"/>
  <c r="AH23" i="24"/>
  <c r="W3" i="24"/>
  <c r="U59" i="24"/>
  <c r="T53" i="24"/>
  <c r="P47" i="24"/>
  <c r="V35" i="24"/>
  <c r="Q29" i="24"/>
  <c r="U23" i="24"/>
  <c r="G23" i="24"/>
  <c r="W16" i="24"/>
  <c r="K16" i="24"/>
  <c r="S3" i="24"/>
  <c r="G3" i="24"/>
  <c r="AH45" i="24"/>
  <c r="I16" i="24"/>
  <c r="F23" i="24"/>
  <c r="AF23" i="24"/>
  <c r="W41" i="24"/>
  <c r="T59" i="24"/>
  <c r="AG23" i="24"/>
  <c r="AG41" i="24"/>
  <c r="AH50" i="24"/>
  <c r="S28" i="24"/>
  <c r="S27" i="24"/>
  <c r="S58" i="24"/>
  <c r="S32" i="24"/>
  <c r="AF22" i="24"/>
  <c r="AH20" i="24"/>
  <c r="U14" i="24"/>
  <c r="X13" i="24"/>
  <c r="U8" i="24"/>
  <c r="X7" i="24"/>
  <c r="AE20" i="24"/>
  <c r="AC52" i="24"/>
  <c r="R3" i="24"/>
  <c r="S26" i="24"/>
  <c r="N14" i="24"/>
  <c r="T41" i="24"/>
  <c r="X10" i="24"/>
  <c r="U40" i="24"/>
  <c r="AI35" i="24"/>
  <c r="P23" i="24"/>
  <c r="AB21" i="24"/>
  <c r="AB28" i="24"/>
  <c r="Z26" i="24"/>
  <c r="AB16" i="24"/>
  <c r="T29" i="24"/>
  <c r="S39" i="24"/>
  <c r="V7" i="24"/>
  <c r="AG35" i="24"/>
  <c r="H3" i="24"/>
  <c r="M23" i="24"/>
  <c r="U47" i="24"/>
  <c r="AI29" i="24"/>
  <c r="AH62" i="24"/>
  <c r="S33" i="24"/>
  <c r="U10" i="24"/>
  <c r="R10" i="24"/>
  <c r="Q13" i="24"/>
  <c r="R11" i="24"/>
  <c r="Q8" i="24"/>
  <c r="R14" i="24"/>
  <c r="R8" i="24"/>
  <c r="U50" i="24"/>
  <c r="U51" i="24"/>
  <c r="U64" i="24"/>
  <c r="T52" i="24"/>
  <c r="T63" i="24"/>
  <c r="T62" i="24"/>
  <c r="U38" i="24"/>
  <c r="W7" i="24"/>
  <c r="W13" i="24"/>
  <c r="Y22" i="24"/>
  <c r="AE26" i="24"/>
  <c r="AG29" i="24"/>
  <c r="S16" i="24"/>
  <c r="Q35" i="24"/>
  <c r="T16" i="24"/>
  <c r="AC20" i="24"/>
  <c r="AB22" i="24"/>
  <c r="X26" i="24"/>
  <c r="S52" i="24"/>
  <c r="AC16" i="24"/>
  <c r="AD21" i="24"/>
  <c r="AD28" i="24"/>
  <c r="AE64" i="24"/>
  <c r="AI23" i="24"/>
  <c r="Q47" i="24"/>
  <c r="I23" i="24"/>
  <c r="F3" i="24"/>
  <c r="Z8" i="24"/>
  <c r="V10" i="24"/>
  <c r="N13" i="24"/>
  <c r="Z14" i="24"/>
  <c r="AD20" i="24"/>
  <c r="AC21" i="24"/>
  <c r="AC22" i="24"/>
  <c r="AC44"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I99" i="22" l="1"/>
  <c r="T32" i="22"/>
  <c r="U32" i="22"/>
  <c r="U18" i="24"/>
  <c r="T18" i="24"/>
  <c r="AE11" i="10"/>
  <c r="AD11" i="10"/>
  <c r="AC5" i="12"/>
  <c r="AC12" i="12"/>
  <c r="AB5" i="12"/>
  <c r="AB12" i="12"/>
  <c r="AR5" i="9"/>
  <c r="AR6" i="9"/>
  <c r="AM5" i="9"/>
  <c r="U5" i="9"/>
  <c r="V5" i="9"/>
  <c r="AV99" i="27"/>
  <c r="Z99" i="27"/>
  <c r="T110" i="22"/>
  <c r="AE14" i="10"/>
  <c r="U54" i="24"/>
  <c r="AD14" i="10"/>
  <c r="T54" i="24"/>
  <c r="U110" i="22"/>
  <c r="AS7" i="9"/>
  <c r="X7" i="9"/>
  <c r="AS8" i="9"/>
  <c r="Y7" i="9"/>
  <c r="AO7" i="9"/>
  <c r="AA27" i="28"/>
  <c r="AV27" i="28"/>
  <c r="Z27" i="28"/>
  <c r="AV26" i="28"/>
  <c r="Z26" i="28"/>
  <c r="AA26" i="28"/>
  <c r="AP70" i="13"/>
  <c r="Y70" i="13"/>
  <c r="Z70" i="13"/>
  <c r="AR56" i="13"/>
  <c r="AF56" i="13"/>
  <c r="AR11" i="13"/>
  <c r="AE11" i="13"/>
  <c r="AP32" i="13"/>
  <c r="Y32" i="13"/>
  <c r="Z32" i="13"/>
  <c r="AU55" i="19"/>
  <c r="Y55" i="19"/>
  <c r="AF11" i="13"/>
  <c r="AU83" i="19"/>
  <c r="X83" i="19"/>
  <c r="Y83" i="19"/>
  <c r="Z86" i="27"/>
  <c r="Y43" i="13"/>
  <c r="AC46" i="46"/>
  <c r="AC47" i="46"/>
  <c r="AC44" i="46"/>
  <c r="AC49" i="46"/>
  <c r="AD51" i="46"/>
  <c r="AD43" i="46"/>
  <c r="AD48" i="46"/>
  <c r="AD49" i="46"/>
  <c r="AC50" i="46"/>
  <c r="AD46" i="46"/>
  <c r="AC48" i="46"/>
  <c r="AD47" i="46"/>
  <c r="AC45" i="46"/>
  <c r="AD44" i="46"/>
  <c r="AC43" i="46"/>
  <c r="AD45" i="46"/>
  <c r="AD50" i="46"/>
  <c r="AC51" i="46"/>
  <c r="AU10" i="9"/>
  <c r="AA86" i="27"/>
  <c r="Z48" i="13"/>
  <c r="AI91" i="22"/>
  <c r="U58" i="22"/>
  <c r="T58" i="22"/>
  <c r="AE12" i="10"/>
  <c r="U30" i="24"/>
  <c r="AD12" i="10"/>
  <c r="T30" i="24"/>
  <c r="AS5" i="9"/>
  <c r="X5" i="9"/>
  <c r="AS6" i="9"/>
  <c r="Y5" i="9"/>
  <c r="AO5" i="9"/>
  <c r="AI132" i="22"/>
  <c r="AX22" i="28"/>
  <c r="AF22" i="28"/>
  <c r="Z20" i="28"/>
  <c r="AV20" i="28"/>
  <c r="AA20" i="28"/>
  <c r="AR96" i="13"/>
  <c r="AF96" i="13"/>
  <c r="AR15" i="13"/>
  <c r="AE15" i="13"/>
  <c r="BD37" i="46"/>
  <c r="AF15" i="13"/>
  <c r="V33" i="46"/>
  <c r="U34" i="46"/>
  <c r="V32" i="46"/>
  <c r="U31" i="46"/>
  <c r="X31" i="46" s="1"/>
  <c r="V39" i="46"/>
  <c r="U38" i="46"/>
  <c r="V36" i="46"/>
  <c r="U37" i="46"/>
  <c r="X37" i="46" s="1"/>
  <c r="V7" i="12"/>
  <c r="Y7" i="12" s="1"/>
  <c r="V24" i="12"/>
  <c r="Y24" i="12" s="1"/>
  <c r="V8" i="12"/>
  <c r="Y8" i="12" s="1"/>
  <c r="V15" i="12"/>
  <c r="Y15" i="12" s="1"/>
  <c r="V22" i="12"/>
  <c r="Y22" i="12" s="1"/>
  <c r="W16" i="12"/>
  <c r="Z16" i="12" s="1"/>
  <c r="W31" i="12"/>
  <c r="Z31" i="12" s="1"/>
  <c r="W14" i="12"/>
  <c r="Z14" i="12" s="1"/>
  <c r="V17" i="12"/>
  <c r="W29" i="12"/>
  <c r="Z29" i="12" s="1"/>
  <c r="W8" i="12"/>
  <c r="Z8" i="12" s="1"/>
  <c r="V16" i="12"/>
  <c r="Y16" i="12" s="1"/>
  <c r="V30" i="12"/>
  <c r="Y30" i="12" s="1"/>
  <c r="W17" i="12"/>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Y10" i="19"/>
  <c r="AE96" i="13"/>
  <c r="Z47" i="13"/>
  <c r="AI114" i="22"/>
  <c r="AP67" i="13"/>
  <c r="Z67" i="13"/>
  <c r="Y67" i="13"/>
  <c r="AP69" i="13"/>
  <c r="Z69" i="13"/>
  <c r="Y69" i="13"/>
  <c r="AR82" i="13"/>
  <c r="AE82" i="13"/>
  <c r="AR35" i="13"/>
  <c r="AE35" i="13"/>
  <c r="AF35" i="13"/>
  <c r="BD82" i="46"/>
  <c r="X55" i="19"/>
  <c r="Y14" i="19"/>
  <c r="AA99" i="27"/>
  <c r="X10" i="19"/>
  <c r="AC9" i="46"/>
  <c r="AF9" i="46" s="1"/>
  <c r="AD9" i="46"/>
  <c r="AG9" i="46" s="1"/>
  <c r="AC8" i="46"/>
  <c r="AD8" i="46"/>
  <c r="AD11" i="46"/>
  <c r="AD12" i="46"/>
  <c r="AD7" i="46"/>
  <c r="AC10" i="46"/>
  <c r="AF10" i="46" s="1"/>
  <c r="AD10" i="46"/>
  <c r="AG10" i="46" s="1"/>
  <c r="AC7" i="46"/>
  <c r="AC13" i="46"/>
  <c r="AC14" i="46"/>
  <c r="AF14" i="46" s="1"/>
  <c r="AD14" i="46"/>
  <c r="AG14" i="46" s="1"/>
  <c r="AC11" i="46"/>
  <c r="AD15" i="46"/>
  <c r="AC12" i="46"/>
  <c r="AC15" i="46"/>
  <c r="AD13" i="46"/>
  <c r="AG10" i="16"/>
  <c r="AD10" i="16"/>
  <c r="R10" i="16"/>
  <c r="AG9" i="16"/>
  <c r="Q10" i="16"/>
  <c r="Y47" i="13"/>
  <c r="AR12" i="9"/>
  <c r="AT12" i="9"/>
  <c r="V12" i="9"/>
  <c r="AQ12" i="9"/>
  <c r="AU12" i="9" s="1"/>
  <c r="U12" i="9"/>
  <c r="AR13" i="9"/>
  <c r="AU13" i="9" s="1"/>
  <c r="U84" i="22"/>
  <c r="T84" i="22"/>
  <c r="T42" i="24"/>
  <c r="AE13" i="10"/>
  <c r="U42" i="24"/>
  <c r="AD13" i="10"/>
  <c r="AB19" i="12"/>
  <c r="AB26" i="12"/>
  <c r="AC19" i="12"/>
  <c r="AC26" i="12"/>
  <c r="U7" i="9"/>
  <c r="V7" i="9"/>
  <c r="AR7" i="9"/>
  <c r="AM7" i="9"/>
  <c r="AR8" i="9"/>
  <c r="AR92" i="13"/>
  <c r="AF92" i="13"/>
  <c r="AR55" i="13"/>
  <c r="AE55" i="13"/>
  <c r="AF26" i="13"/>
  <c r="AE56" i="13"/>
  <c r="Y48" i="13"/>
  <c r="X14" i="19"/>
  <c r="U81" i="46"/>
  <c r="U84" i="46"/>
  <c r="V84" i="46"/>
  <c r="V87" i="46"/>
  <c r="U80" i="46"/>
  <c r="V80" i="46"/>
  <c r="V83" i="46"/>
  <c r="U85" i="46"/>
  <c r="V79" i="46"/>
  <c r="V86" i="46"/>
  <c r="Y86" i="46" s="1"/>
  <c r="U79" i="46"/>
  <c r="U82" i="46"/>
  <c r="X82" i="46" s="1"/>
  <c r="V82" i="46"/>
  <c r="Y82" i="46" s="1"/>
  <c r="V85" i="46"/>
  <c r="U87" i="46"/>
  <c r="V81" i="46"/>
  <c r="U83" i="46"/>
  <c r="U86" i="46"/>
  <c r="X86" i="46" s="1"/>
  <c r="Z43" i="13"/>
  <c r="W38" i="24"/>
  <c r="V38"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AQ22" i="45"/>
  <c r="AP22" i="45"/>
  <c r="BI28" i="45"/>
  <c r="AS27" i="45"/>
  <c r="AS28" i="45"/>
  <c r="U54" i="46"/>
  <c r="Z28" i="45"/>
  <c r="AA28" i="45"/>
  <c r="Z127" i="27"/>
  <c r="AA127" i="27"/>
  <c r="AV127" i="27"/>
  <c r="AV48" i="28"/>
  <c r="AA48" i="28"/>
  <c r="Z48" i="28"/>
  <c r="V42" i="13"/>
  <c r="AR17" i="12"/>
  <c r="Y17" i="12"/>
  <c r="AG17" i="12"/>
  <c r="Z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B42" i="13"/>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G23" i="18"/>
  <c r="AH23" i="18"/>
  <c r="AK38" i="18"/>
  <c r="AC78" i="19"/>
  <c r="AH38" i="18"/>
  <c r="AG38" i="18"/>
  <c r="AC41" i="19"/>
  <c r="AK22" i="18"/>
  <c r="AH22" i="18"/>
  <c r="AG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AI64" i="24"/>
  <c r="V64" i="24"/>
  <c r="W64" i="24"/>
  <c r="AI44" i="24"/>
  <c r="AI57" i="24"/>
  <c r="AI33" i="24"/>
  <c r="V39" i="24"/>
  <c r="W39" i="24"/>
  <c r="AI39" i="24"/>
  <c r="S14" i="24"/>
  <c r="P14" i="24"/>
  <c r="Y14" i="24"/>
  <c r="T14" i="24"/>
  <c r="V51" i="24"/>
  <c r="AI51" i="24"/>
  <c r="W51" i="24"/>
  <c r="Y8" i="24"/>
  <c r="T8" i="24"/>
  <c r="S8" i="24"/>
  <c r="P8" i="24"/>
  <c r="AI46" i="24"/>
  <c r="AI32" i="24"/>
  <c r="W28" i="24"/>
  <c r="V28" i="24"/>
  <c r="AI28" i="24"/>
  <c r="W63" i="24"/>
  <c r="V63" i="24"/>
  <c r="AI63" i="24"/>
  <c r="AI50" i="24"/>
  <c r="V50" i="24"/>
  <c r="W50" i="24"/>
  <c r="W40" i="24"/>
  <c r="V40" i="24"/>
  <c r="AI40" i="24"/>
  <c r="AI58" i="24"/>
  <c r="Y11" i="24"/>
  <c r="S11" i="24"/>
  <c r="P11" i="24"/>
  <c r="T11" i="24"/>
  <c r="AI62" i="24"/>
  <c r="W62" i="24"/>
  <c r="V62" i="24"/>
  <c r="Y13" i="24"/>
  <c r="P13" i="24"/>
  <c r="T13" i="24"/>
  <c r="S13" i="24"/>
  <c r="Y7" i="24"/>
  <c r="T7" i="24"/>
  <c r="P7" i="24"/>
  <c r="S7" i="24"/>
  <c r="AI20" i="24"/>
  <c r="AI27" i="24"/>
  <c r="V27" i="24"/>
  <c r="W27" i="24"/>
  <c r="AI21" i="24"/>
  <c r="AI45" i="24"/>
  <c r="P10" i="24"/>
  <c r="S10" i="24"/>
  <c r="Y10" i="24"/>
  <c r="T10" i="24"/>
  <c r="AI56" i="24"/>
  <c r="V22" i="46" l="1"/>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AT50" i="27"/>
  <c r="AT55" i="27"/>
  <c r="AT7" i="46"/>
  <c r="BB80" i="46"/>
  <c r="AS80" i="27"/>
  <c r="AS70" i="27"/>
  <c r="AN36" i="23"/>
  <c r="AM84" i="13"/>
  <c r="AN50" i="13"/>
  <c r="AN73" i="29"/>
  <c r="AJ13" i="13"/>
  <c r="AN13" i="29"/>
  <c r="Z14" i="38"/>
  <c r="AN83" i="13"/>
  <c r="AB29" i="29"/>
  <c r="AT95" i="27"/>
  <c r="AG73" i="22"/>
  <c r="AS94" i="19"/>
  <c r="AH54" i="23"/>
  <c r="V17" i="29"/>
  <c r="Z7" i="22"/>
  <c r="AM25" i="29"/>
  <c r="AN116" i="23"/>
  <c r="AM82" i="13"/>
  <c r="AN34" i="13"/>
  <c r="AT88" i="27"/>
  <c r="AN75" i="23"/>
  <c r="AJ27" i="13"/>
  <c r="AO101" i="23"/>
  <c r="AT20" i="28"/>
  <c r="AN58" i="29"/>
  <c r="AT37" i="27"/>
  <c r="AO129" i="23"/>
  <c r="BB20" i="46"/>
  <c r="AJ57" i="29"/>
  <c r="AS81" i="27"/>
  <c r="AS91" i="19"/>
  <c r="AA5" i="16"/>
  <c r="AJ98" i="29"/>
  <c r="BG17" i="45"/>
  <c r="AT35" i="46"/>
  <c r="AW37" i="18"/>
  <c r="AM96" i="13"/>
  <c r="AJ71" i="29"/>
  <c r="AJ50" i="29"/>
  <c r="AO8" i="12"/>
  <c r="AH45" i="23"/>
  <c r="AT71" i="27"/>
  <c r="AA54" i="22"/>
  <c r="Z11" i="22"/>
  <c r="AN38" i="10"/>
  <c r="AT121" i="27"/>
  <c r="AK35" i="27"/>
  <c r="AN12" i="13"/>
  <c r="AB18" i="29"/>
  <c r="AO75" i="23"/>
  <c r="B8" i="25"/>
  <c r="AN68" i="29"/>
  <c r="Z12" i="22"/>
  <c r="AT77" i="27"/>
  <c r="AS49" i="19"/>
  <c r="AP27" i="25"/>
  <c r="AG21" i="24"/>
  <c r="AT42" i="27"/>
  <c r="AT106" i="27"/>
  <c r="AV42" i="18"/>
  <c r="AU80" i="17"/>
  <c r="AS26" i="19"/>
  <c r="V5" i="29"/>
  <c r="BA73" i="46"/>
  <c r="AN122" i="23"/>
  <c r="AO98" i="23"/>
  <c r="AN94" i="13"/>
  <c r="AU87" i="17"/>
  <c r="BA22" i="46"/>
  <c r="AS20" i="19"/>
  <c r="AU66" i="17"/>
  <c r="AP17" i="25"/>
  <c r="AM51" i="29"/>
  <c r="AB78" i="29"/>
  <c r="AR87" i="19"/>
  <c r="AM73" i="29"/>
  <c r="AT33" i="28"/>
  <c r="AJ57" i="13"/>
  <c r="AM19" i="13"/>
  <c r="AJ46" i="13"/>
  <c r="AM73" i="13"/>
  <c r="AG105" i="22"/>
  <c r="AJ94" i="13"/>
  <c r="AH36" i="23"/>
  <c r="AT106" i="17"/>
  <c r="A37" i="25"/>
  <c r="AT60" i="17"/>
  <c r="AJ98" i="13"/>
  <c r="AN39" i="13"/>
  <c r="AG77" i="22"/>
  <c r="AN41" i="23"/>
  <c r="AT75" i="46"/>
  <c r="AN40" i="23"/>
  <c r="AN57" i="29"/>
  <c r="AJ32" i="13"/>
  <c r="V77" i="29"/>
  <c r="AO34" i="23"/>
  <c r="B43" i="25"/>
  <c r="AS36" i="27"/>
  <c r="AR94" i="19"/>
  <c r="AM98" i="29"/>
  <c r="AT107" i="17"/>
  <c r="AN98" i="23"/>
  <c r="AR25" i="19"/>
  <c r="AM29" i="38"/>
  <c r="AL36" i="17"/>
  <c r="AO40" i="23"/>
  <c r="AM45" i="29"/>
  <c r="AN9" i="13"/>
  <c r="BB73" i="46"/>
  <c r="AG87" i="22"/>
  <c r="AT41" i="17"/>
  <c r="AT47" i="27"/>
  <c r="AG101" i="22"/>
  <c r="AA34" i="22"/>
  <c r="AM81" i="13"/>
  <c r="AT94" i="46"/>
  <c r="AN24" i="29"/>
  <c r="AH55" i="23"/>
  <c r="BG13" i="45"/>
  <c r="AS75" i="27"/>
  <c r="AJ80" i="29"/>
  <c r="AU55" i="17"/>
  <c r="BB92" i="46"/>
  <c r="AM75" i="29"/>
  <c r="AM57" i="29"/>
  <c r="AO87" i="23"/>
  <c r="AD5" i="9"/>
  <c r="Z12" i="27"/>
  <c r="BB38" i="46"/>
  <c r="AP30" i="12"/>
  <c r="AO121" i="23"/>
  <c r="Z18" i="27"/>
  <c r="AJ45" i="29"/>
  <c r="AN11" i="29"/>
  <c r="AT127" i="27"/>
  <c r="AJ96" i="13"/>
  <c r="AL46" i="17"/>
  <c r="AM69" i="29"/>
  <c r="AJ9" i="29"/>
  <c r="BF8" i="45"/>
  <c r="AN101" i="23"/>
  <c r="AS22" i="19"/>
  <c r="AJ99" i="29"/>
  <c r="AB77" i="29"/>
  <c r="AS101" i="27"/>
  <c r="AO106" i="23"/>
  <c r="AN70" i="13"/>
  <c r="AG64" i="24"/>
  <c r="AN48" i="13"/>
  <c r="AT51" i="27"/>
  <c r="BB19" i="46"/>
  <c r="AR93" i="19"/>
  <c r="AP18" i="25"/>
  <c r="AO61" i="23"/>
  <c r="AL12" i="25"/>
  <c r="AP28" i="12"/>
  <c r="AM74" i="13"/>
  <c r="Z17" i="22"/>
  <c r="AT113" i="17"/>
  <c r="A43" i="25"/>
  <c r="AT83" i="46"/>
  <c r="AJ67" i="29"/>
  <c r="AN39" i="29"/>
  <c r="AT69" i="17"/>
  <c r="BA37" i="46"/>
  <c r="AT87" i="46"/>
  <c r="AU132" i="17"/>
  <c r="AT93" i="17"/>
  <c r="Z9" i="27"/>
  <c r="AN55" i="23"/>
  <c r="AN83" i="29"/>
  <c r="AS35" i="28"/>
  <c r="AG99" i="22"/>
  <c r="AT79" i="27"/>
  <c r="AS45" i="27"/>
  <c r="AS19" i="19"/>
  <c r="AN50" i="10"/>
  <c r="AR55" i="19"/>
  <c r="AT119" i="27"/>
  <c r="AN7" i="29"/>
  <c r="AA17" i="16"/>
  <c r="AJ12" i="13"/>
  <c r="AG63" i="24"/>
  <c r="AT96" i="17"/>
  <c r="AJ55" i="13"/>
  <c r="AO120" i="23"/>
  <c r="AA36" i="22"/>
  <c r="A7" i="25"/>
  <c r="Z14" i="27"/>
  <c r="V78" i="29"/>
  <c r="AS61" i="27"/>
  <c r="BF33" i="45"/>
  <c r="C7" i="25"/>
  <c r="AN80" i="29"/>
  <c r="AY12" i="45"/>
  <c r="AO89" i="23"/>
  <c r="AW33" i="18"/>
  <c r="AM42" i="38"/>
  <c r="AJ19" i="13"/>
  <c r="AO36" i="23"/>
  <c r="BA57" i="46"/>
  <c r="BF42" i="45"/>
  <c r="AK53" i="27"/>
  <c r="AV43" i="18"/>
  <c r="AT11" i="46"/>
  <c r="AR7" i="19"/>
  <c r="AA26" i="24"/>
  <c r="AM39" i="29"/>
  <c r="AT115" i="17"/>
  <c r="AT28" i="28"/>
  <c r="AU107" i="17"/>
  <c r="AO8" i="25"/>
  <c r="C12" i="25"/>
  <c r="AO7" i="12"/>
  <c r="AW18" i="18"/>
  <c r="AS12" i="19"/>
  <c r="AN63" i="13"/>
  <c r="AR51" i="19"/>
  <c r="AU47" i="17"/>
  <c r="AN37" i="29"/>
  <c r="AT47" i="17"/>
  <c r="AR14" i="19"/>
  <c r="AJ73" i="13"/>
  <c r="AJ70" i="13"/>
  <c r="AJ21" i="13"/>
  <c r="AS128" i="27"/>
  <c r="AS35" i="19"/>
  <c r="AN22" i="10"/>
  <c r="AM99" i="13"/>
  <c r="AT54" i="28"/>
  <c r="AJ44" i="13"/>
  <c r="AU64" i="17"/>
  <c r="AP15" i="12"/>
  <c r="AJ9" i="13"/>
  <c r="AJ84" i="13"/>
  <c r="AJ34" i="13"/>
  <c r="AN76" i="23"/>
  <c r="AS31" i="19"/>
  <c r="Z27" i="23"/>
  <c r="AA38" i="22"/>
  <c r="AM61" i="13"/>
  <c r="AK40" i="27"/>
  <c r="B17" i="25"/>
  <c r="AO116" i="23"/>
  <c r="AR59" i="19"/>
  <c r="AT34" i="28"/>
  <c r="AS87" i="27"/>
  <c r="AO67" i="23"/>
  <c r="AJ48" i="29"/>
  <c r="BG23" i="45"/>
  <c r="BA34" i="46"/>
  <c r="AT81" i="27"/>
  <c r="AP9" i="12"/>
  <c r="AS26" i="28"/>
  <c r="AL23" i="25"/>
  <c r="AL47" i="17"/>
  <c r="AN66" i="23"/>
  <c r="AT51" i="46"/>
  <c r="AO27" i="25"/>
  <c r="AL38" i="25"/>
  <c r="AM41" i="38"/>
  <c r="AT62" i="17"/>
  <c r="AN20" i="13"/>
  <c r="AN60" i="13"/>
  <c r="AG26" i="24"/>
  <c r="AR8" i="19"/>
  <c r="AM57" i="13"/>
  <c r="BA38" i="46"/>
  <c r="AN81" i="13"/>
  <c r="AM83" i="13"/>
  <c r="BB70" i="46"/>
  <c r="AU67" i="17"/>
  <c r="AT12" i="46"/>
  <c r="AU125" i="17"/>
  <c r="AT39" i="27"/>
  <c r="AL7" i="25"/>
  <c r="BB31" i="46"/>
  <c r="Z7" i="17"/>
  <c r="AS105" i="27"/>
  <c r="AN36" i="38"/>
  <c r="AN67" i="23"/>
  <c r="AN72" i="23"/>
  <c r="AJ26" i="29"/>
  <c r="AS91" i="27"/>
  <c r="AT26" i="28"/>
  <c r="AL31" i="12"/>
  <c r="BA51" i="46"/>
  <c r="AN105" i="23"/>
  <c r="AM85" i="29"/>
  <c r="AL34" i="17"/>
  <c r="BA99" i="46"/>
  <c r="AO76" i="23"/>
  <c r="AS79" i="19"/>
  <c r="AN25" i="29"/>
  <c r="AM82" i="29"/>
  <c r="AN64" i="23"/>
  <c r="AT99" i="46"/>
  <c r="AM58" i="29"/>
  <c r="AN133" i="23"/>
  <c r="AM83" i="29"/>
  <c r="AG34" i="24"/>
  <c r="AS43" i="27"/>
  <c r="AA11" i="10"/>
  <c r="AN69" i="13"/>
  <c r="BB58" i="46"/>
  <c r="Z26" i="23"/>
  <c r="AN20" i="38"/>
  <c r="AJ8" i="29"/>
  <c r="AJ8" i="13"/>
  <c r="AS8" i="19"/>
  <c r="AT46" i="27"/>
  <c r="AG21" i="38"/>
  <c r="AN29" i="38"/>
  <c r="AO112" i="23"/>
  <c r="AR26" i="19"/>
  <c r="AS24" i="19"/>
  <c r="AS98" i="19"/>
  <c r="AS131" i="27"/>
  <c r="BF38" i="45"/>
  <c r="AO28" i="12"/>
  <c r="AG22" i="24"/>
  <c r="AS63" i="27"/>
  <c r="AS61" i="19"/>
  <c r="AT66" i="17"/>
  <c r="AN87" i="23"/>
  <c r="AA13" i="24"/>
  <c r="AJ11" i="29"/>
  <c r="Z22" i="27"/>
  <c r="AS107" i="27"/>
  <c r="AT48" i="46"/>
  <c r="AN24" i="13"/>
  <c r="Z15" i="23"/>
  <c r="Z10" i="22"/>
  <c r="AH35" i="23"/>
  <c r="AW12" i="18"/>
  <c r="AJ55" i="29"/>
  <c r="BA98" i="46"/>
  <c r="AJ81" i="13"/>
  <c r="AM34" i="38"/>
  <c r="AJ60" i="29"/>
  <c r="AR37" i="19"/>
  <c r="C17" i="25"/>
  <c r="AS14" i="19"/>
  <c r="AN62" i="29"/>
  <c r="Y14" i="16"/>
  <c r="AR31" i="19"/>
  <c r="BB99" i="46"/>
  <c r="AT34" i="46"/>
  <c r="AT119" i="17"/>
  <c r="AN127" i="23"/>
  <c r="BA67" i="46"/>
  <c r="AJ97" i="13"/>
  <c r="AN44" i="23"/>
  <c r="AS133" i="27"/>
  <c r="AT123" i="17"/>
  <c r="Z10" i="28"/>
  <c r="AO35" i="23"/>
  <c r="AM31" i="29"/>
  <c r="AJ15" i="13"/>
  <c r="AN96" i="13"/>
  <c r="AG46" i="24"/>
  <c r="BA12" i="46"/>
  <c r="Z28" i="23"/>
  <c r="AM98" i="13"/>
  <c r="AM20" i="38"/>
  <c r="AG50" i="22"/>
  <c r="AO99" i="23"/>
  <c r="AO79" i="23"/>
  <c r="Z19" i="22"/>
  <c r="AJ13" i="29"/>
  <c r="AO91" i="23"/>
  <c r="AO127" i="23"/>
  <c r="AU121" i="17"/>
  <c r="BG27" i="45"/>
  <c r="AS58" i="19"/>
  <c r="Z19" i="23"/>
  <c r="Z12" i="17"/>
  <c r="AT76" i="17"/>
  <c r="AS53" i="28"/>
  <c r="AJ33" i="29"/>
  <c r="AS69" i="27"/>
  <c r="AG64" i="22"/>
  <c r="AN37" i="23"/>
  <c r="BA36" i="46"/>
  <c r="AS60" i="19"/>
  <c r="AJ25" i="13"/>
  <c r="AT53" i="28"/>
  <c r="AM21" i="13"/>
  <c r="BF23" i="45"/>
  <c r="AH44" i="23"/>
  <c r="Z22" i="17"/>
  <c r="BB56" i="46"/>
  <c r="AT70" i="17"/>
  <c r="AN98" i="29"/>
  <c r="BB44" i="46"/>
  <c r="Y12" i="16"/>
  <c r="AR22" i="19"/>
  <c r="AM93" i="29"/>
  <c r="AT91" i="17"/>
  <c r="BA92" i="46"/>
  <c r="AS54" i="27"/>
  <c r="AU131" i="17"/>
  <c r="AV33" i="18"/>
  <c r="AJ49" i="29"/>
  <c r="AO115" i="23"/>
  <c r="A12" i="25"/>
  <c r="V53" i="29"/>
  <c r="Z23" i="22"/>
  <c r="AM87" i="29"/>
  <c r="AH38" i="23"/>
  <c r="AJ35" i="29"/>
  <c r="AT25" i="46"/>
  <c r="AG63" i="22"/>
  <c r="AN38" i="23"/>
  <c r="AT122" i="27"/>
  <c r="AS95" i="19"/>
  <c r="AJ46" i="29"/>
  <c r="AN93" i="29"/>
  <c r="AT60" i="28"/>
  <c r="AS98" i="27"/>
  <c r="AF28" i="10"/>
  <c r="AT63" i="27"/>
  <c r="AS95" i="27"/>
  <c r="BB71" i="46"/>
  <c r="AJ21" i="29"/>
  <c r="AT131" i="17"/>
  <c r="AE6" i="9"/>
  <c r="AG45" i="22"/>
  <c r="AV32" i="18"/>
  <c r="AN10" i="29"/>
  <c r="AN45" i="10"/>
  <c r="AM45" i="13"/>
  <c r="AG86" i="22"/>
  <c r="AA44" i="22"/>
  <c r="Y10" i="16"/>
  <c r="AN68" i="13"/>
  <c r="AS127" i="27"/>
  <c r="AN45" i="23"/>
  <c r="AE7" i="9"/>
  <c r="AT67" i="46"/>
  <c r="AG44" i="22"/>
  <c r="AP24" i="12"/>
  <c r="AS43" i="19"/>
  <c r="AS67" i="19"/>
  <c r="AG125" i="22"/>
  <c r="AM22" i="13"/>
  <c r="AT80" i="46"/>
  <c r="AN51" i="29"/>
  <c r="AJ15" i="29"/>
  <c r="AG50" i="24"/>
  <c r="AT103" i="27"/>
  <c r="AJ93" i="13"/>
  <c r="AS53" i="27"/>
  <c r="AK39" i="27"/>
  <c r="BF22" i="45"/>
  <c r="AM43" i="13"/>
  <c r="AS44" i="27"/>
  <c r="AB89" i="29"/>
  <c r="V54" i="29"/>
  <c r="AA9" i="16"/>
  <c r="AT114" i="27"/>
  <c r="AJ37" i="13"/>
  <c r="AS35" i="27"/>
  <c r="AT107" i="27"/>
  <c r="AH37" i="23"/>
  <c r="BB93" i="46"/>
  <c r="AO97" i="23"/>
  <c r="AS50" i="27"/>
  <c r="AO72" i="23"/>
  <c r="AU35" i="17"/>
  <c r="BA81" i="46"/>
  <c r="Z24" i="22"/>
  <c r="AN19" i="29"/>
  <c r="AL37" i="17"/>
  <c r="AN56" i="29"/>
  <c r="AV7" i="18"/>
  <c r="BF13" i="45"/>
  <c r="B7" i="25"/>
  <c r="AT44" i="17"/>
  <c r="AV27" i="18"/>
  <c r="AG76" i="22"/>
  <c r="Z13" i="38"/>
  <c r="AJ81" i="29"/>
  <c r="AS59" i="28"/>
  <c r="AO53" i="23"/>
  <c r="AJ23" i="13"/>
  <c r="Y13" i="16"/>
  <c r="AM38" i="13"/>
  <c r="AY23" i="45"/>
  <c r="AA27" i="24"/>
  <c r="AG80" i="22"/>
  <c r="AG43" i="22"/>
  <c r="AS89" i="27"/>
  <c r="AJ86" i="13"/>
  <c r="AJ26" i="13"/>
  <c r="BB43" i="46"/>
  <c r="AG22" i="38"/>
  <c r="AO71" i="23"/>
  <c r="AO55" i="23"/>
  <c r="AM34" i="13"/>
  <c r="AO41" i="23"/>
  <c r="AO39" i="23"/>
  <c r="BA33" i="46"/>
  <c r="AS38" i="27"/>
  <c r="AO47" i="23"/>
  <c r="AO62" i="23"/>
  <c r="AO12" i="25"/>
  <c r="BB51" i="46"/>
  <c r="AW8" i="18"/>
  <c r="AN102" i="23"/>
  <c r="AM33" i="29"/>
  <c r="AS64" i="27"/>
  <c r="AN114" i="23"/>
  <c r="AS23" i="19"/>
  <c r="AS21" i="19"/>
  <c r="AN68" i="23"/>
  <c r="AM15" i="29"/>
  <c r="AU73" i="17"/>
  <c r="AG127" i="22"/>
  <c r="AN38" i="13"/>
  <c r="BB13" i="46"/>
  <c r="BB32" i="46"/>
  <c r="AS28" i="28"/>
  <c r="AJ73" i="29"/>
  <c r="AT101" i="17"/>
  <c r="AY43" i="45"/>
  <c r="AL50" i="17"/>
  <c r="AO7" i="25"/>
  <c r="AL14" i="12"/>
  <c r="AR71" i="19"/>
  <c r="AT120" i="17"/>
  <c r="AN25" i="13"/>
  <c r="AT87" i="17"/>
  <c r="BB46" i="46"/>
  <c r="AT67" i="17"/>
  <c r="AM12" i="13"/>
  <c r="AW28" i="18"/>
  <c r="AF7" i="9"/>
  <c r="AD8" i="9"/>
  <c r="AT35" i="17"/>
  <c r="AU112" i="17"/>
  <c r="AK38" i="27"/>
  <c r="BG43" i="45"/>
  <c r="BA8" i="46"/>
  <c r="C13" i="25"/>
  <c r="AT49" i="17"/>
  <c r="AN55" i="13"/>
  <c r="Z10" i="17"/>
  <c r="AU75" i="17"/>
  <c r="AT128" i="27"/>
  <c r="AG113" i="22"/>
  <c r="AN8" i="13"/>
  <c r="AT64" i="17"/>
  <c r="BA79" i="46"/>
  <c r="AT116" i="17"/>
  <c r="AU127" i="17"/>
  <c r="AN94" i="23"/>
  <c r="AK55" i="27"/>
  <c r="AN120" i="23"/>
  <c r="AM44" i="13"/>
  <c r="A8" i="25"/>
  <c r="AT96" i="27"/>
  <c r="AN95" i="13"/>
  <c r="AN27" i="29"/>
  <c r="AU118" i="17"/>
  <c r="Z15" i="27"/>
  <c r="AN71" i="13"/>
  <c r="AN63" i="29"/>
  <c r="AJ70" i="29"/>
  <c r="BA83" i="46"/>
  <c r="AU86" i="17"/>
  <c r="AM61" i="29"/>
  <c r="AL30" i="12"/>
  <c r="AM36" i="38"/>
  <c r="AJ97" i="29"/>
  <c r="AT82" i="46"/>
  <c r="Z28" i="17"/>
  <c r="AS37" i="19"/>
  <c r="BA97" i="46"/>
  <c r="AR68" i="19"/>
  <c r="BB45" i="46"/>
  <c r="AM23" i="13"/>
  <c r="AP32" i="25"/>
  <c r="AO133" i="23"/>
  <c r="AN34" i="23"/>
  <c r="AG58" i="24"/>
  <c r="AU36" i="17"/>
  <c r="AU50" i="17"/>
  <c r="AS54" i="28"/>
  <c r="AN27" i="10"/>
  <c r="AL10" i="12"/>
  <c r="Z26" i="17"/>
  <c r="AB6" i="29"/>
  <c r="BA49" i="46"/>
  <c r="AM94" i="29"/>
  <c r="AR97" i="19"/>
  <c r="BA85" i="46"/>
  <c r="AR86" i="19"/>
  <c r="A13" i="25"/>
  <c r="AT60" i="27"/>
  <c r="AN39" i="10"/>
  <c r="AT99" i="27"/>
  <c r="AN35" i="29"/>
  <c r="AT64" i="27"/>
  <c r="AS38" i="19"/>
  <c r="AT46" i="28"/>
  <c r="AR69" i="19"/>
  <c r="AL40" i="17"/>
  <c r="AN77" i="23"/>
  <c r="AN86" i="23"/>
  <c r="AN90" i="23"/>
  <c r="AO70" i="23"/>
  <c r="AS34" i="27"/>
  <c r="AG90" i="22"/>
  <c r="BG8" i="45"/>
  <c r="AT80" i="17"/>
  <c r="AO38" i="23"/>
  <c r="AM91" i="29"/>
  <c r="BA71" i="46"/>
  <c r="AG34" i="22"/>
  <c r="AN67" i="29"/>
  <c r="AS112" i="27"/>
  <c r="AL8" i="12"/>
  <c r="BA82" i="46"/>
  <c r="AS125" i="27"/>
  <c r="BB55" i="46"/>
  <c r="AT67" i="28"/>
  <c r="AA51" i="22"/>
  <c r="AN94" i="29"/>
  <c r="AG62" i="24"/>
  <c r="AN55" i="29"/>
  <c r="Z7" i="38"/>
  <c r="Z13" i="23"/>
  <c r="V90" i="29"/>
  <c r="AT38" i="46"/>
  <c r="AS103" i="27"/>
  <c r="AJ56" i="13"/>
  <c r="AT40" i="27"/>
  <c r="AR47" i="19"/>
  <c r="AG38" i="24"/>
  <c r="AL9" i="12"/>
  <c r="AG54" i="22"/>
  <c r="AT129" i="17"/>
  <c r="BG7" i="45"/>
  <c r="AN82" i="13"/>
  <c r="AK49" i="27"/>
  <c r="V6" i="29"/>
  <c r="AO103" i="23"/>
  <c r="AG81" i="22"/>
  <c r="AN12" i="29"/>
  <c r="AN81" i="23"/>
  <c r="AN11" i="13"/>
  <c r="BB8" i="46"/>
  <c r="AN41" i="38"/>
  <c r="AT117" i="27"/>
  <c r="AJ23" i="29"/>
  <c r="BF28" i="45"/>
  <c r="AN128" i="23"/>
  <c r="AS39" i="27"/>
  <c r="AU53" i="17"/>
  <c r="AG40" i="22"/>
  <c r="AH46" i="23"/>
  <c r="AU119" i="17"/>
  <c r="AM59" i="13"/>
  <c r="AG89" i="22"/>
  <c r="AM14" i="13"/>
  <c r="AL51" i="17"/>
  <c r="AT45" i="17"/>
  <c r="AG121" i="22"/>
  <c r="AN118" i="23"/>
  <c r="AA11" i="24"/>
  <c r="AM85" i="13"/>
  <c r="AB66" i="29"/>
  <c r="AM47" i="29"/>
  <c r="AB17" i="29"/>
  <c r="V41" i="29"/>
  <c r="BA61" i="46"/>
  <c r="AU114" i="17"/>
  <c r="AJ58" i="13"/>
  <c r="AN69" i="23"/>
  <c r="AJ67" i="13"/>
  <c r="AJ86" i="29"/>
  <c r="BA23" i="46"/>
  <c r="AU79" i="17"/>
  <c r="AS62" i="19"/>
  <c r="V66" i="29"/>
  <c r="BA26" i="46"/>
  <c r="AJ36" i="29"/>
  <c r="Z8" i="23"/>
  <c r="AN43" i="38"/>
  <c r="AN98" i="13"/>
  <c r="AM56" i="29"/>
  <c r="AM11" i="29"/>
  <c r="AT41" i="28"/>
  <c r="AU129" i="17"/>
  <c r="AN96" i="29"/>
  <c r="AO31" i="12"/>
  <c r="Z26" i="22"/>
  <c r="AN26" i="13"/>
  <c r="V30" i="29"/>
  <c r="AS75" i="19"/>
  <c r="AO18" i="25"/>
  <c r="AJ38" i="29"/>
  <c r="AM23" i="29"/>
  <c r="AN13" i="13"/>
  <c r="AT38" i="27"/>
  <c r="Z17" i="27"/>
  <c r="AR80" i="19"/>
  <c r="BB83" i="46"/>
  <c r="AM14" i="29"/>
  <c r="BB72" i="46"/>
  <c r="AU70" i="17"/>
  <c r="Z17" i="17"/>
  <c r="Z16" i="27"/>
  <c r="BB7" i="46"/>
  <c r="AU94" i="17"/>
  <c r="AN85" i="29"/>
  <c r="AR67" i="19"/>
  <c r="AG61" i="22"/>
  <c r="BA14" i="46"/>
  <c r="AO21" i="12"/>
  <c r="BB85" i="46"/>
  <c r="AL7" i="12"/>
  <c r="AT90" i="27"/>
  <c r="Z14" i="28"/>
  <c r="AP8" i="12"/>
  <c r="AS51" i="19"/>
  <c r="B28" i="25"/>
  <c r="AN85" i="13"/>
  <c r="AO96" i="23"/>
  <c r="AY37" i="45"/>
  <c r="AS118" i="27"/>
  <c r="AH51" i="23"/>
  <c r="B23" i="25"/>
  <c r="AS123" i="27"/>
  <c r="AM79" i="13"/>
  <c r="AL49" i="17"/>
  <c r="AJ74" i="13"/>
  <c r="Z8" i="17"/>
  <c r="BG12" i="45"/>
  <c r="AK47" i="27"/>
  <c r="AM99" i="29"/>
  <c r="AM79" i="29"/>
  <c r="AJ38" i="13"/>
  <c r="AT118" i="27"/>
  <c r="AM44" i="29"/>
  <c r="AE5" i="9"/>
  <c r="AR39" i="19"/>
  <c r="BB10" i="46"/>
  <c r="BG33" i="45"/>
  <c r="AU113" i="17"/>
  <c r="AN47" i="13"/>
  <c r="AJ72" i="13"/>
  <c r="AT102" i="17"/>
  <c r="AJ33" i="13"/>
  <c r="AV22" i="18"/>
  <c r="AJ27" i="29"/>
  <c r="AA10" i="10"/>
  <c r="C43" i="25"/>
  <c r="AS39" i="28"/>
  <c r="AN79" i="13"/>
  <c r="Z23" i="27"/>
  <c r="AO113" i="23"/>
  <c r="BA35" i="46"/>
  <c r="AA10" i="16"/>
  <c r="AJ34" i="29"/>
  <c r="AN14" i="13"/>
  <c r="B22" i="25"/>
  <c r="AJ35" i="13"/>
  <c r="AO128" i="23"/>
  <c r="AJ62" i="29"/>
  <c r="AT65" i="17"/>
  <c r="AN47" i="29"/>
  <c r="AG41" i="22"/>
  <c r="AT41" i="27"/>
  <c r="AS46" i="27"/>
  <c r="AJ47" i="13"/>
  <c r="AB30" i="29"/>
  <c r="AS66" i="27"/>
  <c r="AT122" i="17"/>
  <c r="BA24" i="46"/>
  <c r="AN10" i="13"/>
  <c r="AN113" i="23"/>
  <c r="AH43" i="23"/>
  <c r="AS92" i="27"/>
  <c r="AN36" i="13"/>
  <c r="AA43" i="22"/>
  <c r="BB84" i="46"/>
  <c r="AS129" i="27"/>
  <c r="AY13" i="45"/>
  <c r="AN47" i="23"/>
  <c r="AG107" i="22"/>
  <c r="AY7" i="45"/>
  <c r="AP16" i="12"/>
  <c r="AS41" i="27"/>
  <c r="AJ51" i="29"/>
  <c r="AS67" i="28"/>
  <c r="AR35" i="19"/>
  <c r="AS9" i="19"/>
  <c r="AT89" i="27"/>
  <c r="Z27" i="22"/>
  <c r="AL23" i="12"/>
  <c r="AU90" i="17"/>
  <c r="AS96" i="19"/>
  <c r="AS77" i="27"/>
  <c r="AL41" i="17"/>
  <c r="AT67" i="27"/>
  <c r="AR46" i="19"/>
  <c r="AM86" i="29"/>
  <c r="AO9" i="12"/>
  <c r="AJ43" i="29"/>
  <c r="AW32" i="18"/>
  <c r="AT43" i="27"/>
  <c r="AJ79" i="13"/>
  <c r="AO119" i="23"/>
  <c r="AO17" i="25"/>
  <c r="AM84" i="29"/>
  <c r="AL16" i="12"/>
  <c r="AT121" i="17"/>
  <c r="AM13" i="29"/>
  <c r="AO64" i="23"/>
  <c r="AN7" i="13"/>
  <c r="AJ49" i="13"/>
  <c r="AR32" i="19"/>
  <c r="AT80" i="27"/>
  <c r="AN72" i="13"/>
  <c r="AS41" i="28"/>
  <c r="AN22" i="13"/>
  <c r="AJ20" i="13"/>
  <c r="AL33" i="25"/>
  <c r="BF12" i="45"/>
  <c r="BB49" i="46"/>
  <c r="AS92" i="19"/>
  <c r="AM32" i="29"/>
  <c r="AG94" i="22"/>
  <c r="AN54" i="23"/>
  <c r="AA7" i="24"/>
  <c r="AS56" i="19"/>
  <c r="AT55" i="17"/>
  <c r="AN34" i="29"/>
  <c r="AS22" i="28"/>
  <c r="AH49" i="23"/>
  <c r="AN53" i="23"/>
  <c r="AN46" i="29"/>
  <c r="BA55" i="46"/>
  <c r="AY38" i="45"/>
  <c r="AN42" i="23"/>
  <c r="BA7" i="46"/>
  <c r="AT70" i="27"/>
  <c r="AU99" i="17"/>
  <c r="AN44" i="10"/>
  <c r="AT50" i="17"/>
  <c r="AO14" i="12"/>
  <c r="AC8" i="9"/>
  <c r="AT61" i="46"/>
  <c r="AO73" i="23"/>
  <c r="BA58" i="46"/>
  <c r="AR38" i="19"/>
  <c r="AP28" i="25"/>
  <c r="AO45" i="23"/>
  <c r="AP38" i="25"/>
  <c r="BB74" i="46"/>
  <c r="AS52" i="28"/>
  <c r="AJ12" i="29"/>
  <c r="AS48" i="28"/>
  <c r="AN45" i="29"/>
  <c r="Y9" i="16"/>
  <c r="AM27" i="38"/>
  <c r="AS7" i="19"/>
  <c r="BA21" i="46"/>
  <c r="AG92" i="22"/>
  <c r="A38" i="25"/>
  <c r="AM47" i="13"/>
  <c r="AM22" i="29"/>
  <c r="AN44" i="13"/>
  <c r="AJ14" i="29"/>
  <c r="AS57" i="19"/>
  <c r="AP33" i="25"/>
  <c r="AK26" i="28"/>
  <c r="AA39" i="22"/>
  <c r="AV37" i="18"/>
  <c r="BG22" i="45"/>
  <c r="BB37" i="46"/>
  <c r="AN95" i="23"/>
  <c r="AS86" i="27"/>
  <c r="AH42" i="23"/>
  <c r="AT131" i="27"/>
  <c r="AL24" i="12"/>
  <c r="AT73" i="27"/>
  <c r="AG45" i="24"/>
  <c r="AN69" i="29"/>
  <c r="AN62" i="10"/>
  <c r="Z13" i="22"/>
  <c r="AU46" i="17"/>
  <c r="AN31" i="29"/>
  <c r="AR72" i="19"/>
  <c r="AU49" i="17"/>
  <c r="AV8" i="18"/>
  <c r="AP42" i="25"/>
  <c r="AT9" i="46"/>
  <c r="AT112" i="17"/>
  <c r="AG97" i="22"/>
  <c r="AT75" i="17"/>
  <c r="AM96" i="29"/>
  <c r="AA49" i="22"/>
  <c r="AN43" i="23"/>
  <c r="Z16" i="17"/>
  <c r="AG55" i="22"/>
  <c r="AT31" i="46"/>
  <c r="Z26" i="27"/>
  <c r="BB95" i="46"/>
  <c r="AU102" i="17"/>
  <c r="AJ63" i="29"/>
  <c r="AS36" i="19"/>
  <c r="AN92" i="23"/>
  <c r="AJ92" i="13"/>
  <c r="AL22" i="25"/>
  <c r="AJ87" i="13"/>
  <c r="AS93" i="27"/>
  <c r="AT125" i="27"/>
  <c r="AG49" i="22"/>
  <c r="AU81" i="17"/>
  <c r="AP22" i="25"/>
  <c r="AM67" i="29"/>
  <c r="AP29" i="12"/>
  <c r="AG56" i="24"/>
  <c r="Z9" i="17"/>
  <c r="V18" i="29"/>
  <c r="AS120" i="27"/>
  <c r="AP21" i="12"/>
  <c r="AT129" i="27"/>
  <c r="BB91" i="46"/>
  <c r="AT48" i="28"/>
  <c r="AS99" i="27"/>
  <c r="AS72" i="19"/>
  <c r="BA95" i="46"/>
  <c r="Z13" i="17"/>
  <c r="AJ22" i="29"/>
  <c r="AL15" i="12"/>
  <c r="AT61" i="17"/>
  <c r="AA53" i="22"/>
  <c r="AT21" i="28"/>
  <c r="AT72" i="17"/>
  <c r="Z24" i="23"/>
  <c r="BB63" i="46"/>
  <c r="AN81" i="29"/>
  <c r="AS34" i="28"/>
  <c r="AT112" i="27"/>
  <c r="AF6" i="9"/>
  <c r="C37" i="25"/>
  <c r="AN91" i="13"/>
  <c r="AC6" i="9"/>
  <c r="Z22" i="23"/>
  <c r="AN84" i="13"/>
  <c r="AA55" i="22"/>
  <c r="AM58" i="13"/>
  <c r="AJ82" i="29"/>
  <c r="AT81" i="46"/>
  <c r="AM71" i="29"/>
  <c r="AN88" i="23"/>
  <c r="BB87" i="46"/>
  <c r="AN61" i="29"/>
  <c r="AT13" i="46"/>
  <c r="AT51" i="17"/>
  <c r="AN84" i="29"/>
  <c r="AG36" i="22"/>
  <c r="AO66" i="23"/>
  <c r="AN45" i="13"/>
  <c r="AT53" i="27"/>
  <c r="AN80" i="13"/>
  <c r="AN57" i="13"/>
  <c r="Z16" i="23"/>
  <c r="AL22" i="12"/>
  <c r="AO50" i="23"/>
  <c r="AM80" i="13"/>
  <c r="AT27" i="28"/>
  <c r="AG42" i="22"/>
  <c r="AS96" i="27"/>
  <c r="AP8" i="25"/>
  <c r="AJ85" i="13"/>
  <c r="Z10" i="27"/>
  <c r="AU40" i="17"/>
  <c r="BB14" i="46"/>
  <c r="BB9" i="46"/>
  <c r="AT105" i="17"/>
  <c r="BB47" i="46"/>
  <c r="AN121" i="23"/>
  <c r="AM87" i="13"/>
  <c r="AN95" i="29"/>
  <c r="AM51" i="13"/>
  <c r="AN62" i="23"/>
  <c r="AH34" i="23"/>
  <c r="AJ45" i="13"/>
  <c r="Z14" i="23"/>
  <c r="AU60" i="17"/>
  <c r="C28" i="25"/>
  <c r="AT15" i="46"/>
  <c r="AT73" i="46"/>
  <c r="AT79" i="17"/>
  <c r="AR99" i="19"/>
  <c r="AK42" i="27"/>
  <c r="AO43" i="23"/>
  <c r="AJ91" i="13"/>
  <c r="AA7" i="10"/>
  <c r="Z13" i="28"/>
  <c r="AG115" i="22"/>
  <c r="AJ7" i="29"/>
  <c r="AT94" i="17"/>
  <c r="AR82" i="19"/>
  <c r="Z20" i="22"/>
  <c r="AN38" i="29"/>
  <c r="Y18" i="16"/>
  <c r="AU76" i="17"/>
  <c r="AM21" i="38"/>
  <c r="AS47" i="19"/>
  <c r="AT133" i="17"/>
  <c r="AM21" i="29"/>
  <c r="AM20" i="29"/>
  <c r="AT115" i="27"/>
  <c r="AN37" i="13"/>
  <c r="AN22" i="29"/>
  <c r="AT125" i="17"/>
  <c r="AJ22" i="13"/>
  <c r="AN132" i="23"/>
  <c r="BA25" i="46"/>
  <c r="AM86" i="13"/>
  <c r="AT57" i="46"/>
  <c r="AS93" i="19"/>
  <c r="AS47" i="28"/>
  <c r="AJ11" i="13"/>
  <c r="AL54" i="17"/>
  <c r="AH50" i="23"/>
  <c r="AN103" i="23"/>
  <c r="AR27" i="19"/>
  <c r="AT86" i="46"/>
  <c r="AG75" i="22"/>
  <c r="Z20" i="23"/>
  <c r="AG27" i="24"/>
  <c r="AG117" i="22"/>
  <c r="AN87" i="29"/>
  <c r="AG123" i="22"/>
  <c r="AR63" i="19"/>
  <c r="AN99" i="13"/>
  <c r="AN19" i="13"/>
  <c r="AN32" i="13"/>
  <c r="BG32" i="45"/>
  <c r="AT45" i="46"/>
  <c r="AR33" i="19"/>
  <c r="AT95" i="46"/>
  <c r="AN35" i="38"/>
  <c r="AT35" i="28"/>
  <c r="AT34" i="27"/>
  <c r="AN27" i="13"/>
  <c r="AP43" i="25"/>
  <c r="AA46" i="22"/>
  <c r="AN79" i="29"/>
  <c r="AR91" i="19"/>
  <c r="AM81" i="29"/>
  <c r="AW17" i="18"/>
  <c r="AT49" i="27"/>
  <c r="AW42" i="18"/>
  <c r="AN75" i="13"/>
  <c r="AU93" i="17"/>
  <c r="AS34" i="19"/>
  <c r="AR57" i="19"/>
  <c r="AN131" i="23"/>
  <c r="AS48" i="19"/>
  <c r="AU116" i="17"/>
  <c r="AT38" i="17"/>
  <c r="AK50" i="27"/>
  <c r="AN79" i="23"/>
  <c r="AK51" i="27"/>
  <c r="AT49" i="46"/>
  <c r="AJ10" i="29"/>
  <c r="BA56" i="46"/>
  <c r="AL43" i="25"/>
  <c r="Z20" i="17"/>
  <c r="AG51" i="24"/>
  <c r="AN67" i="13"/>
  <c r="AS97" i="19"/>
  <c r="AJ96" i="29"/>
  <c r="BF18" i="45"/>
  <c r="AV13" i="18"/>
  <c r="AJ93" i="29"/>
  <c r="Z11" i="27"/>
  <c r="Z15" i="17"/>
  <c r="Z17" i="23"/>
  <c r="B18" i="25"/>
  <c r="AS102" i="27"/>
  <c r="AO65" i="23"/>
  <c r="AT39" i="17"/>
  <c r="AS80" i="19"/>
  <c r="AM69" i="13"/>
  <c r="AR70" i="19"/>
  <c r="BA75" i="46"/>
  <c r="AU122" i="17"/>
  <c r="AN56" i="10"/>
  <c r="AT14" i="46"/>
  <c r="AG122" i="22"/>
  <c r="BB25" i="46"/>
  <c r="Z11" i="17"/>
  <c r="AU71" i="17"/>
  <c r="AN46" i="10"/>
  <c r="BF37" i="45"/>
  <c r="AS59" i="19"/>
  <c r="AY18" i="45"/>
  <c r="AL44" i="17"/>
  <c r="AS68" i="19"/>
  <c r="Z7" i="27"/>
  <c r="BB34" i="46"/>
  <c r="AJ99" i="13"/>
  <c r="AT132" i="17"/>
  <c r="AT113" i="27"/>
  <c r="AN26" i="10"/>
  <c r="AS65" i="27"/>
  <c r="AN86" i="13"/>
  <c r="AH39" i="23"/>
  <c r="AS74" i="19"/>
  <c r="AN32" i="10"/>
  <c r="AP10" i="12"/>
  <c r="AL17" i="25"/>
  <c r="BG37" i="45"/>
  <c r="AT71" i="17"/>
  <c r="AR56" i="19"/>
  <c r="AG40" i="24"/>
  <c r="AS13" i="19"/>
  <c r="AV12" i="18"/>
  <c r="AC7" i="9"/>
  <c r="AT92" i="17"/>
  <c r="AM92" i="29"/>
  <c r="AN49" i="13"/>
  <c r="AN106" i="23"/>
  <c r="AT90" i="17"/>
  <c r="AT26" i="46"/>
  <c r="AT40" i="17"/>
  <c r="AA28" i="24"/>
  <c r="AA14" i="24"/>
  <c r="AG39" i="22"/>
  <c r="BB50" i="46"/>
  <c r="AT54" i="27"/>
  <c r="AN49" i="23"/>
  <c r="AR10" i="19"/>
  <c r="AM59" i="29"/>
  <c r="AT37" i="17"/>
  <c r="AM7" i="13"/>
  <c r="AS15" i="19"/>
  <c r="AM31" i="13"/>
  <c r="AN51" i="13"/>
  <c r="AN62" i="13"/>
  <c r="BB21" i="46"/>
  <c r="AN63" i="10"/>
  <c r="Z7" i="23"/>
  <c r="AM27" i="29"/>
  <c r="BF32" i="45"/>
  <c r="AT95" i="17"/>
  <c r="AU54" i="17"/>
  <c r="AG120" i="22"/>
  <c r="AR34" i="19"/>
  <c r="AT43" i="46"/>
  <c r="AG67" i="22"/>
  <c r="AJ58" i="29"/>
  <c r="BA72" i="46"/>
  <c r="Z7" i="28"/>
  <c r="AJ24" i="29"/>
  <c r="B32" i="25"/>
  <c r="AA47" i="22"/>
  <c r="AR48" i="19"/>
  <c r="BB86" i="46"/>
  <c r="BB75" i="46"/>
  <c r="AO49" i="23"/>
  <c r="AM32" i="13"/>
  <c r="AM13" i="13"/>
  <c r="AO51" i="23"/>
  <c r="BB60" i="46"/>
  <c r="AT97" i="17"/>
  <c r="AN44" i="29"/>
  <c r="AM93" i="13"/>
  <c r="AS50" i="19"/>
  <c r="Z11" i="38"/>
  <c r="AM74" i="29"/>
  <c r="AS70" i="19"/>
  <c r="AA41" i="22"/>
  <c r="AA14" i="16"/>
  <c r="AM35" i="13"/>
  <c r="AT92" i="46"/>
  <c r="AG79" i="22"/>
  <c r="AM26" i="29"/>
  <c r="AJ80" i="13"/>
  <c r="AL28" i="12"/>
  <c r="AM37" i="13"/>
  <c r="AT72" i="46"/>
  <c r="AN58" i="10"/>
  <c r="AN20" i="10"/>
  <c r="AJ24" i="13"/>
  <c r="AA18" i="16"/>
  <c r="V29" i="29"/>
  <c r="Y11" i="16"/>
  <c r="AN21" i="10"/>
  <c r="AT93" i="46"/>
  <c r="BA59" i="46"/>
  <c r="C38" i="25"/>
  <c r="AN8" i="29"/>
  <c r="AN61" i="23"/>
  <c r="AT53" i="17"/>
  <c r="AT42" i="17"/>
  <c r="AA40" i="22"/>
  <c r="AT91" i="27"/>
  <c r="AS46" i="28"/>
  <c r="Z28" i="27"/>
  <c r="AN43" i="13"/>
  <c r="AS39" i="19"/>
  <c r="AM63" i="29"/>
  <c r="BA13" i="46"/>
  <c r="AJ61" i="13"/>
  <c r="AN27" i="38"/>
  <c r="AT96" i="46"/>
  <c r="AY42" i="45"/>
  <c r="AS122" i="27"/>
  <c r="B12" i="25"/>
  <c r="AU65" i="17"/>
  <c r="BB96" i="46"/>
  <c r="AS73" i="27"/>
  <c r="AS71" i="27"/>
  <c r="AN57" i="10"/>
  <c r="BB61" i="46"/>
  <c r="AN50" i="23"/>
  <c r="AO28" i="25"/>
  <c r="AN115" i="23"/>
  <c r="AM38" i="29"/>
  <c r="AM37" i="29"/>
  <c r="AU88" i="17"/>
  <c r="BA50" i="46"/>
  <c r="AT63" i="17"/>
  <c r="AG72" i="22"/>
  <c r="AT65" i="27"/>
  <c r="BA48" i="46"/>
  <c r="AU45" i="17"/>
  <c r="AM62" i="13"/>
  <c r="AK43" i="27"/>
  <c r="AN80" i="23"/>
  <c r="AN89" i="23"/>
  <c r="AU62" i="17"/>
  <c r="AS20" i="28"/>
  <c r="AS83" i="19"/>
  <c r="AR44" i="19"/>
  <c r="AN22" i="38"/>
  <c r="AF5" i="9"/>
  <c r="AN20" i="29"/>
  <c r="AG112" i="22"/>
  <c r="BB59" i="46"/>
  <c r="AN65" i="23"/>
  <c r="AL17" i="12"/>
  <c r="AO95" i="23"/>
  <c r="AT97" i="27"/>
  <c r="A27" i="25"/>
  <c r="AG129" i="22"/>
  <c r="AS60" i="27"/>
  <c r="AT61" i="27"/>
  <c r="AM10" i="13"/>
  <c r="AT99" i="17"/>
  <c r="AJ94" i="29"/>
  <c r="AN74" i="13"/>
  <c r="AN92" i="29"/>
  <c r="AU38" i="17"/>
  <c r="AN33" i="10"/>
  <c r="AR15" i="19"/>
  <c r="AM55" i="13"/>
  <c r="BB24" i="46"/>
  <c r="AS60" i="28"/>
  <c r="BB23" i="46"/>
  <c r="AT35" i="27"/>
  <c r="AB5" i="29"/>
  <c r="AM46" i="13"/>
  <c r="AG35" i="22"/>
  <c r="AJ44" i="29"/>
  <c r="B13" i="25"/>
  <c r="AJ51" i="13"/>
  <c r="Z20" i="27"/>
  <c r="AT91" i="46"/>
  <c r="AR62" i="19"/>
  <c r="AJ68" i="13"/>
  <c r="BB67" i="46"/>
  <c r="Y17" i="16"/>
  <c r="AJ59" i="29"/>
  <c r="AO37" i="25"/>
  <c r="AN15" i="13"/>
  <c r="AG119" i="22"/>
  <c r="AN23" i="13"/>
  <c r="AO124" i="23"/>
  <c r="AM19" i="29"/>
  <c r="AS121" i="27"/>
  <c r="AN21" i="29"/>
  <c r="BF17" i="45"/>
  <c r="AM43" i="38"/>
  <c r="AO43" i="25"/>
  <c r="AL45" i="17"/>
  <c r="AO132" i="23"/>
  <c r="AG71" i="22"/>
  <c r="V89" i="29"/>
  <c r="AS67" i="27"/>
  <c r="AJ74" i="29"/>
  <c r="AN56" i="13"/>
  <c r="AM71" i="13"/>
  <c r="AR84" i="19"/>
  <c r="AN86" i="29"/>
  <c r="AM48" i="29"/>
  <c r="BB27" i="46"/>
  <c r="AR83" i="19"/>
  <c r="AG103" i="22"/>
  <c r="AP31" i="12"/>
  <c r="AT114" i="17"/>
  <c r="AN97" i="23"/>
  <c r="AD7" i="9"/>
  <c r="AS44" i="19"/>
  <c r="AM11" i="13"/>
  <c r="BA94" i="46"/>
  <c r="Z22" i="22"/>
  <c r="AO42" i="23"/>
  <c r="AA14" i="10"/>
  <c r="AT39" i="46"/>
  <c r="BB22" i="46"/>
  <c r="AA13" i="10"/>
  <c r="AA21" i="24"/>
  <c r="AN99" i="29"/>
  <c r="A33" i="25"/>
  <c r="V65" i="29"/>
  <c r="AJ75" i="13"/>
  <c r="AT73" i="17"/>
  <c r="BA70" i="46"/>
  <c r="AT74" i="46"/>
  <c r="BB68" i="46"/>
  <c r="AK34" i="27"/>
  <c r="AG114" i="22"/>
  <c r="AT47" i="28"/>
  <c r="Y6" i="16"/>
  <c r="AO88" i="23"/>
  <c r="AN74" i="29"/>
  <c r="AR79" i="19"/>
  <c r="Y19" i="16"/>
  <c r="AS79" i="27"/>
  <c r="AO63" i="23"/>
  <c r="AM8" i="13"/>
  <c r="AN123" i="23"/>
  <c r="AS62" i="27"/>
  <c r="AJ7" i="13"/>
  <c r="AS117" i="27"/>
  <c r="AJ14" i="13"/>
  <c r="A32" i="25"/>
  <c r="BA15" i="46"/>
  <c r="BB48" i="46"/>
  <c r="AN40" i="10"/>
  <c r="AT124" i="17"/>
  <c r="AB53" i="29"/>
  <c r="AL42" i="17"/>
  <c r="AS61" i="28"/>
  <c r="Z19" i="17"/>
  <c r="AT81" i="17"/>
  <c r="Z18" i="17"/>
  <c r="AU39" i="17"/>
  <c r="BB36" i="46"/>
  <c r="AM43" i="29"/>
  <c r="AN71" i="29"/>
  <c r="AT20" i="46"/>
  <c r="AL38" i="17"/>
  <c r="AT71" i="46"/>
  <c r="Z24" i="17"/>
  <c r="AJ62" i="13"/>
  <c r="Y7" i="16"/>
  <c r="AM49" i="13"/>
  <c r="AY33" i="45"/>
  <c r="AU117" i="17"/>
  <c r="AS71" i="19"/>
  <c r="AA6" i="16"/>
  <c r="AJ48" i="13"/>
  <c r="C33" i="25"/>
  <c r="BG38" i="45"/>
  <c r="Z10" i="23"/>
  <c r="AB54" i="29"/>
  <c r="AK20" i="28"/>
  <c r="AM27" i="13"/>
  <c r="AB90" i="29"/>
  <c r="AO118" i="23"/>
  <c r="Z18" i="23"/>
  <c r="AO122" i="23"/>
  <c r="AW7" i="18"/>
  <c r="AR49" i="19"/>
  <c r="AK44" i="27"/>
  <c r="AU95" i="17"/>
  <c r="Z27" i="27"/>
  <c r="AS124" i="27"/>
  <c r="AN49" i="29"/>
  <c r="AU105" i="17"/>
  <c r="AV28" i="18"/>
  <c r="AN34" i="38"/>
  <c r="AC5" i="9"/>
  <c r="AT19" i="46"/>
  <c r="AK28" i="28"/>
  <c r="AS33" i="28"/>
  <c r="AP37" i="25"/>
  <c r="AO123" i="23"/>
  <c r="AS51" i="27"/>
  <c r="AJ47" i="29"/>
  <c r="AN96" i="23"/>
  <c r="AT102" i="27"/>
  <c r="AG95" i="22"/>
  <c r="Z19" i="27"/>
  <c r="AN34" i="10"/>
  <c r="A23" i="25"/>
  <c r="AT68" i="46"/>
  <c r="AU91" i="17"/>
  <c r="AP17" i="12"/>
  <c r="AR92" i="19"/>
  <c r="AG44" i="24"/>
  <c r="AU43" i="17"/>
  <c r="AS76" i="27"/>
  <c r="AR36" i="19"/>
  <c r="AM48" i="13"/>
  <c r="AO92" i="23"/>
  <c r="AL8" i="25"/>
  <c r="AO86" i="23"/>
  <c r="AS63" i="19"/>
  <c r="AM25" i="13"/>
  <c r="BB69" i="46"/>
  <c r="AJ71" i="13"/>
  <c r="BG18" i="45"/>
  <c r="AS32" i="19"/>
  <c r="AR50" i="19"/>
  <c r="AL37" i="25"/>
  <c r="AO46" i="23"/>
  <c r="AU69" i="17"/>
  <c r="Z15" i="22"/>
  <c r="AT61" i="28"/>
  <c r="AS113" i="27"/>
  <c r="AT98" i="27"/>
  <c r="BA10" i="46"/>
  <c r="AT22" i="46"/>
  <c r="AS85" i="19"/>
  <c r="AO77" i="23"/>
  <c r="BB81" i="46"/>
  <c r="Z14" i="22"/>
  <c r="BA44" i="46"/>
  <c r="AS94" i="27"/>
  <c r="AW23" i="18"/>
  <c r="AM36" i="13"/>
  <c r="Z16" i="22"/>
  <c r="AT32" i="46"/>
  <c r="AR21" i="19"/>
  <c r="AO105" i="23"/>
  <c r="Y16" i="16"/>
  <c r="AO37" i="23"/>
  <c r="BA32" i="46"/>
  <c r="C23" i="25"/>
  <c r="AT54" i="17"/>
  <c r="AR85" i="19"/>
  <c r="V42" i="29"/>
  <c r="AJ83" i="13"/>
  <c r="AT94" i="27"/>
  <c r="BB12" i="46"/>
  <c r="AM49" i="29"/>
  <c r="AT39" i="28"/>
  <c r="AP13" i="25"/>
  <c r="BA11" i="46"/>
  <c r="BA80" i="46"/>
  <c r="AN35" i="23"/>
  <c r="AU133" i="17"/>
  <c r="A42" i="25"/>
  <c r="AR19" i="19"/>
  <c r="AN97" i="13"/>
  <c r="AO15" i="12"/>
  <c r="AS72" i="27"/>
  <c r="BB82" i="46"/>
  <c r="AN31" i="13"/>
  <c r="AT124" i="27"/>
  <c r="AT70" i="46"/>
  <c r="AS115" i="27"/>
  <c r="AO29" i="12"/>
  <c r="AG116" i="22"/>
  <c r="AN48" i="29"/>
  <c r="A22" i="25"/>
  <c r="AT46" i="17"/>
  <c r="AT66" i="28"/>
  <c r="BA62" i="46"/>
  <c r="AU77" i="17"/>
  <c r="AO17" i="12"/>
  <c r="AT23" i="46"/>
  <c r="AS46" i="19"/>
  <c r="AN23" i="29"/>
  <c r="AN28" i="38"/>
  <c r="AN36" i="29"/>
  <c r="AT36" i="17"/>
  <c r="AM68" i="13"/>
  <c r="AR11" i="19"/>
  <c r="AL27" i="25"/>
  <c r="AT8" i="46"/>
  <c r="AT76" i="27"/>
  <c r="AB42" i="29"/>
  <c r="AY17" i="45"/>
  <c r="AD6" i="9"/>
  <c r="AU44" i="17"/>
  <c r="AM33" i="13"/>
  <c r="BA96" i="46"/>
  <c r="AU51" i="17"/>
  <c r="AN33" i="13"/>
  <c r="BB98" i="46"/>
  <c r="AM50" i="13"/>
  <c r="AT63" i="46"/>
  <c r="AN60" i="23"/>
  <c r="AT68" i="27"/>
  <c r="Z14" i="17"/>
  <c r="B38" i="25"/>
  <c r="AT10" i="46"/>
  <c r="Z8" i="27"/>
  <c r="AK37" i="27"/>
  <c r="AT56" i="46"/>
  <c r="AM9" i="29"/>
  <c r="AS49" i="27"/>
  <c r="AJ85" i="29"/>
  <c r="AG132" i="22"/>
  <c r="AN91" i="23"/>
  <c r="AS73" i="19"/>
  <c r="AT128" i="17"/>
  <c r="AN63" i="23"/>
  <c r="AT44" i="27"/>
  <c r="AN72" i="29"/>
  <c r="BB79" i="46"/>
  <c r="AO125" i="23"/>
  <c r="AJ95" i="13"/>
  <c r="AS119" i="27"/>
  <c r="AG37" i="22"/>
  <c r="AO117" i="23"/>
  <c r="AS88" i="27"/>
  <c r="AM97" i="29"/>
  <c r="AN21" i="38"/>
  <c r="AS27" i="19"/>
  <c r="AA22" i="24"/>
  <c r="AG39" i="24"/>
  <c r="AU92" i="17"/>
  <c r="AT86" i="17"/>
  <c r="BA9" i="46"/>
  <c r="AT60" i="46"/>
  <c r="AR12" i="19"/>
  <c r="AM55" i="29"/>
  <c r="AM12" i="29"/>
  <c r="AT69" i="27"/>
  <c r="AR13" i="19"/>
  <c r="Z8" i="28"/>
  <c r="AS82" i="19"/>
  <c r="AJ92" i="29"/>
  <c r="AM28" i="38"/>
  <c r="AF22" i="10"/>
  <c r="A17" i="25"/>
  <c r="AU120" i="17"/>
  <c r="AS116" i="27"/>
  <c r="AT27" i="46"/>
  <c r="BB33" i="46"/>
  <c r="AT43" i="17"/>
  <c r="AL55" i="17"/>
  <c r="AJ10" i="13"/>
  <c r="AY28" i="45"/>
  <c r="A28" i="25"/>
  <c r="AJ20" i="29"/>
  <c r="Y20" i="16"/>
  <c r="AL18" i="25"/>
  <c r="AN43" i="29"/>
  <c r="B33" i="25"/>
  <c r="AT101" i="27"/>
  <c r="AS11" i="19"/>
  <c r="AT84" i="46"/>
  <c r="BB97" i="46"/>
  <c r="AJ50" i="13"/>
  <c r="AO80" i="23"/>
  <c r="AT132" i="27"/>
  <c r="AT127" i="17"/>
  <c r="AO33" i="25"/>
  <c r="AN117" i="23"/>
  <c r="BA46" i="46"/>
  <c r="AS10" i="19"/>
  <c r="AM50" i="29"/>
  <c r="AT97" i="46"/>
  <c r="AN61" i="13"/>
  <c r="AF20" i="10"/>
  <c r="BA68" i="46"/>
  <c r="AO10" i="12"/>
  <c r="AJ83" i="29"/>
  <c r="AG96" i="22"/>
  <c r="BA69" i="46"/>
  <c r="AT44" i="46"/>
  <c r="AN46" i="23"/>
  <c r="AN32" i="29"/>
  <c r="AJ60" i="13"/>
  <c r="AS106" i="27"/>
  <c r="AG46" i="22"/>
  <c r="AW43" i="18"/>
  <c r="AR75" i="19"/>
  <c r="AM91" i="13"/>
  <c r="Z23" i="17"/>
  <c r="BA74" i="46"/>
  <c r="AN93" i="23"/>
  <c r="AW22" i="18"/>
  <c r="AK22" i="28"/>
  <c r="AS55" i="27"/>
  <c r="AM60" i="29"/>
  <c r="Z28" i="22"/>
  <c r="AG57" i="24"/>
  <c r="AG70" i="22"/>
  <c r="AJ25" i="29"/>
  <c r="BB26" i="46"/>
  <c r="AN112" i="23"/>
  <c r="AJ72" i="29"/>
  <c r="AG98" i="22"/>
  <c r="AW13" i="18"/>
  <c r="AU37" i="17"/>
  <c r="AN91" i="29"/>
  <c r="AJ63" i="13"/>
  <c r="AT88" i="17"/>
  <c r="AM95" i="29"/>
  <c r="AM39" i="13"/>
  <c r="AU42" i="17"/>
  <c r="AJ82" i="13"/>
  <c r="AO32" i="25"/>
  <c r="AO107" i="23"/>
  <c r="AT79" i="46"/>
  <c r="AG53" i="22"/>
  <c r="AM22" i="38"/>
  <c r="Z9" i="22"/>
  <c r="AN35" i="13"/>
  <c r="AR98" i="19"/>
  <c r="AH40" i="23"/>
  <c r="AG128" i="22"/>
  <c r="AT86" i="27"/>
  <c r="AU123" i="17"/>
  <c r="AO94" i="23"/>
  <c r="AK21" i="28"/>
  <c r="AO114" i="23"/>
  <c r="AL32" i="25"/>
  <c r="AP7" i="25"/>
  <c r="BB62" i="46"/>
  <c r="AK46" i="27"/>
  <c r="AB41" i="29"/>
  <c r="AR95" i="19"/>
  <c r="AT98" i="17"/>
  <c r="BB39" i="46"/>
  <c r="AT34" i="17"/>
  <c r="AN14" i="29"/>
  <c r="Y5" i="16"/>
  <c r="AJ69" i="13"/>
  <c r="AH47" i="23"/>
  <c r="AG118" i="22"/>
  <c r="AM35" i="29"/>
  <c r="AO13" i="25"/>
  <c r="AO44" i="23"/>
  <c r="AU89" i="17"/>
  <c r="AG124" i="22"/>
  <c r="AN52" i="10"/>
  <c r="AR73" i="19"/>
  <c r="C22" i="25"/>
  <c r="BB15" i="46"/>
  <c r="AS69" i="19"/>
  <c r="AO68" i="23"/>
  <c r="Z8" i="38"/>
  <c r="C18" i="25"/>
  <c r="AT58" i="46"/>
  <c r="AA10" i="24"/>
  <c r="AG60" i="22"/>
  <c r="AS47" i="27"/>
  <c r="AG69" i="22"/>
  <c r="AS81" i="19"/>
  <c r="AS45" i="19"/>
  <c r="AO16" i="12"/>
  <c r="AS99" i="19"/>
  <c r="BA47" i="46"/>
  <c r="Z23" i="23"/>
  <c r="AN93" i="13"/>
  <c r="AG33" i="24"/>
  <c r="AM75" i="13"/>
  <c r="AT37" i="46"/>
  <c r="AS25" i="19"/>
  <c r="AR43" i="19"/>
  <c r="AJ69" i="29"/>
  <c r="Z11" i="28"/>
  <c r="AF8" i="9"/>
  <c r="AN42" i="38"/>
  <c r="AM68" i="29"/>
  <c r="AN60" i="29"/>
  <c r="AM92" i="13"/>
  <c r="AM62" i="29"/>
  <c r="AO54" i="23"/>
  <c r="AN51" i="10"/>
  <c r="AO90" i="23"/>
  <c r="AJ37" i="29"/>
  <c r="AW27" i="18"/>
  <c r="AM94" i="13"/>
  <c r="AT66" i="27"/>
  <c r="AJ75" i="29"/>
  <c r="AN26" i="29"/>
  <c r="AS65" i="28"/>
  <c r="AV38" i="18"/>
  <c r="AN73" i="13"/>
  <c r="BA19" i="46"/>
  <c r="AM15" i="13"/>
  <c r="AL29" i="12"/>
  <c r="AJ61" i="29"/>
  <c r="BB57" i="46"/>
  <c r="AG68" i="22"/>
  <c r="AG51" i="22"/>
  <c r="AN46" i="13"/>
  <c r="AT120" i="27"/>
  <c r="AA50" i="22"/>
  <c r="AL42" i="25"/>
  <c r="AS37" i="27"/>
  <c r="AS33" i="19"/>
  <c r="AR96" i="19"/>
  <c r="Z24" i="27"/>
  <c r="AH41" i="23"/>
  <c r="AB65" i="29"/>
  <c r="BA91" i="46"/>
  <c r="BA43" i="46"/>
  <c r="AJ79" i="29"/>
  <c r="AJ31" i="13"/>
  <c r="AT36" i="46"/>
  <c r="AG20" i="38"/>
  <c r="AS132" i="27"/>
  <c r="AO30" i="12"/>
  <c r="AU101" i="17"/>
  <c r="AK36" i="27"/>
  <c r="AN124" i="23"/>
  <c r="AF21" i="10"/>
  <c r="AT105" i="27"/>
  <c r="AL28" i="25"/>
  <c r="AS84" i="19"/>
  <c r="AS66" i="28"/>
  <c r="AP23" i="12"/>
  <c r="AT103" i="17"/>
  <c r="AA13" i="16"/>
  <c r="AL53" i="17"/>
  <c r="AJ84" i="29"/>
  <c r="Y8" i="16"/>
  <c r="AM63" i="13"/>
  <c r="AA37" i="22"/>
  <c r="AJ59" i="13"/>
  <c r="AO81" i="23"/>
  <c r="C42" i="25"/>
  <c r="BF43" i="45"/>
  <c r="AN51" i="23"/>
  <c r="AN75" i="29"/>
  <c r="AL35" i="17"/>
  <c r="AT21" i="46"/>
  <c r="AT117" i="17"/>
  <c r="AG106" i="22"/>
  <c r="AT36" i="27"/>
  <c r="Z10" i="38"/>
  <c r="AU68" i="17"/>
  <c r="AT68" i="17"/>
  <c r="AT45" i="27"/>
  <c r="AN58" i="13"/>
  <c r="AN119" i="23"/>
  <c r="AU128" i="17"/>
  <c r="AR81" i="19"/>
  <c r="AT75" i="27"/>
  <c r="AM70" i="29"/>
  <c r="AJ68" i="29"/>
  <c r="AN99" i="23"/>
  <c r="AT59" i="28"/>
  <c r="BG42" i="45"/>
  <c r="AM36" i="29"/>
  <c r="AU124" i="17"/>
  <c r="AM56" i="13"/>
  <c r="AR20" i="19"/>
  <c r="C8" i="25"/>
  <c r="AJ36" i="13"/>
  <c r="AT133" i="27"/>
  <c r="AT116" i="27"/>
  <c r="AA35" i="22"/>
  <c r="AG66" i="22"/>
  <c r="AM35" i="38"/>
  <c r="B27" i="25"/>
  <c r="BA20" i="46"/>
  <c r="BB35" i="46"/>
  <c r="AS87" i="19"/>
  <c r="BF7" i="45"/>
  <c r="BB94" i="46"/>
  <c r="AT123" i="27"/>
  <c r="AS86" i="19"/>
  <c r="AS42" i="27"/>
  <c r="AO42" i="25"/>
  <c r="B37" i="25"/>
  <c r="AM72" i="13"/>
  <c r="AT92" i="27"/>
  <c r="AT118" i="17"/>
  <c r="AJ31" i="29"/>
  <c r="AM24" i="29"/>
  <c r="AS90" i="27"/>
  <c r="BA93" i="46"/>
  <c r="AU106" i="17"/>
  <c r="Z8" i="22"/>
  <c r="AN64" i="10"/>
  <c r="AR60" i="19"/>
  <c r="AM26" i="13"/>
  <c r="AU41" i="17"/>
  <c r="AK45" i="27"/>
  <c r="AN33" i="29"/>
  <c r="AY32" i="45"/>
  <c r="AM9" i="13"/>
  <c r="AJ39" i="13"/>
  <c r="AS114" i="27"/>
  <c r="AG52" i="24"/>
  <c r="AG62" i="22"/>
  <c r="AP12" i="25"/>
  <c r="AG47" i="22"/>
  <c r="AO22" i="12"/>
  <c r="AL39" i="17"/>
  <c r="AA8" i="24"/>
  <c r="AO93" i="23"/>
  <c r="AR24" i="19"/>
  <c r="AU96" i="17"/>
  <c r="Z12" i="23"/>
  <c r="AN28" i="10"/>
  <c r="AP23" i="25"/>
  <c r="AT47" i="46"/>
  <c r="AU63" i="17"/>
  <c r="AU98" i="17"/>
  <c r="AO23" i="12"/>
  <c r="AM60" i="13"/>
  <c r="AR74" i="19"/>
  <c r="AT62" i="27"/>
  <c r="Z11" i="23"/>
  <c r="AA8" i="10"/>
  <c r="AG20" i="24"/>
  <c r="AT50" i="46"/>
  <c r="AJ19" i="29"/>
  <c r="AE8" i="9"/>
  <c r="AG102" i="22"/>
  <c r="AO102" i="23"/>
  <c r="AT46" i="46"/>
  <c r="AG32" i="24"/>
  <c r="AP22" i="12"/>
  <c r="AM24" i="13"/>
  <c r="AJ56" i="29"/>
  <c r="AV18" i="18"/>
  <c r="AL43" i="17"/>
  <c r="AT52" i="28"/>
  <c r="AU34" i="17"/>
  <c r="AF26" i="10"/>
  <c r="AS68" i="27"/>
  <c r="AK27" i="28"/>
  <c r="AT55" i="46"/>
  <c r="AN70" i="23"/>
  <c r="C32" i="25"/>
  <c r="AK41" i="27"/>
  <c r="AN107" i="23"/>
  <c r="AT59" i="46"/>
  <c r="AS55" i="19"/>
  <c r="AO60" i="23"/>
  <c r="AR61" i="19"/>
  <c r="AN129" i="23"/>
  <c r="AT77" i="17"/>
  <c r="AM7" i="29"/>
  <c r="AN87" i="13"/>
  <c r="AT22" i="28"/>
  <c r="AT69" i="46"/>
  <c r="BA39" i="46"/>
  <c r="AO131" i="23"/>
  <c r="AL13" i="25"/>
  <c r="AY22" i="45"/>
  <c r="AV17" i="18"/>
  <c r="AS27" i="28"/>
  <c r="AA42" i="22"/>
  <c r="AT33" i="46"/>
  <c r="Z9" i="23"/>
  <c r="AJ91" i="29"/>
  <c r="AM72" i="29"/>
  <c r="AF27" i="10"/>
  <c r="AA45" i="22"/>
  <c r="BA84" i="46"/>
  <c r="AM8" i="29"/>
  <c r="AM46" i="29"/>
  <c r="AN82" i="29"/>
  <c r="AG65" i="22"/>
  <c r="BA63" i="46"/>
  <c r="AU72" i="17"/>
  <c r="AG131" i="22"/>
  <c r="AS21" i="28"/>
  <c r="AP14" i="12"/>
  <c r="AT85" i="46"/>
  <c r="AJ39" i="29"/>
  <c r="AU103" i="17"/>
  <c r="AO38" i="25"/>
  <c r="AT89" i="17"/>
  <c r="AG91" i="22"/>
  <c r="BB11" i="46"/>
  <c r="BA31" i="46"/>
  <c r="Z13" i="27"/>
  <c r="AM20" i="13"/>
  <c r="AU115" i="17"/>
  <c r="AY8" i="45"/>
  <c r="AT93" i="27"/>
  <c r="AM10" i="29"/>
  <c r="AM34" i="29"/>
  <c r="AN39" i="23"/>
  <c r="AN125" i="23"/>
  <c r="AN9" i="29"/>
  <c r="AO22" i="25"/>
  <c r="BG28" i="45"/>
  <c r="BA60" i="46"/>
  <c r="B42" i="25"/>
  <c r="BA87" i="46"/>
  <c r="AH53" i="23"/>
  <c r="AT40" i="28"/>
  <c r="AG93" i="22"/>
  <c r="AP7" i="12"/>
  <c r="AN92" i="13"/>
  <c r="AW38" i="18"/>
  <c r="BF27" i="45"/>
  <c r="AS40" i="27"/>
  <c r="AN73" i="23"/>
  <c r="AR23" i="19"/>
  <c r="AT98" i="46"/>
  <c r="AT65" i="28"/>
  <c r="AR45" i="19"/>
  <c r="AG88" i="22"/>
  <c r="AT24" i="46"/>
  <c r="AM67" i="13"/>
  <c r="AJ95" i="29"/>
  <c r="AN97" i="29"/>
  <c r="AT72" i="27"/>
  <c r="AN70" i="29"/>
  <c r="AV23" i="18"/>
  <c r="AS40" i="28"/>
  <c r="AT62" i="46"/>
  <c r="AS97" i="27"/>
  <c r="AM70" i="13"/>
  <c r="AR9" i="19"/>
  <c r="AG38" i="22"/>
  <c r="AN71" i="23"/>
  <c r="AJ87" i="29"/>
  <c r="AO69" i="23"/>
  <c r="AN59" i="29"/>
  <c r="AK54" i="27"/>
  <c r="AN50" i="29"/>
  <c r="AG133" i="22"/>
  <c r="AA20" i="24"/>
  <c r="AN21" i="13"/>
  <c r="AN59" i="13"/>
  <c r="AJ43" i="13"/>
  <c r="Z18" i="22"/>
  <c r="AJ32" i="29"/>
  <c r="BA45" i="46"/>
  <c r="AU97" i="17"/>
  <c r="Z27" i="17"/>
  <c r="C27" i="25"/>
  <c r="AU61" i="17"/>
  <c r="AM80" i="29"/>
  <c r="AO24" i="12"/>
  <c r="AM97" i="13"/>
  <c r="BA27" i="46"/>
  <c r="AT87" i="27"/>
  <c r="AM95" i="13"/>
  <c r="A18" i="25"/>
  <c r="AN15" i="29"/>
  <c r="AL21" i="12"/>
  <c r="AO23" i="25"/>
  <c r="AG28" i="24"/>
  <c r="Y15" i="16"/>
  <c r="AR58" i="19"/>
  <c r="AY27" i="45"/>
  <c r="BA86" i="46"/>
  <c r="AI15" i="16" l="1"/>
  <c r="Z27" i="25"/>
  <c r="Q27" i="25"/>
  <c r="W27" i="25" s="1"/>
  <c r="AA27" i="17"/>
  <c r="AJ18" i="22"/>
  <c r="AT59" i="13"/>
  <c r="AT21" i="13"/>
  <c r="AY54" i="27"/>
  <c r="AT71" i="23"/>
  <c r="AY97" i="27"/>
  <c r="AY40" i="28"/>
  <c r="AT73" i="23"/>
  <c r="BA38" i="18"/>
  <c r="AT92" i="13"/>
  <c r="AT53" i="23"/>
  <c r="BM28" i="45"/>
  <c r="AT125" i="23"/>
  <c r="AY13" i="27"/>
  <c r="BH11" i="46"/>
  <c r="AX89" i="17"/>
  <c r="AQ27" i="10"/>
  <c r="AT9" i="23"/>
  <c r="AT87" i="13"/>
  <c r="AX77" i="17"/>
  <c r="AT129" i="23"/>
  <c r="AT107" i="23"/>
  <c r="AY41" i="27"/>
  <c r="Z32" i="25"/>
  <c r="Q32" i="25"/>
  <c r="AT70" i="23"/>
  <c r="AY27" i="28"/>
  <c r="AY68" i="27"/>
  <c r="AQ26" i="10"/>
  <c r="AX43" i="17"/>
  <c r="AQ8" i="10"/>
  <c r="AT11" i="23"/>
  <c r="AT12" i="23"/>
  <c r="AJ8" i="24"/>
  <c r="AX39" i="17"/>
  <c r="AJ52" i="24"/>
  <c r="AY114" i="27"/>
  <c r="AY45" i="27"/>
  <c r="AQ64" i="10"/>
  <c r="AJ8" i="22"/>
  <c r="AY90" i="27"/>
  <c r="AX118" i="17"/>
  <c r="AW86" i="19"/>
  <c r="AW87" i="19"/>
  <c r="AS35" i="38"/>
  <c r="Z8" i="25"/>
  <c r="AD8" i="25" s="1"/>
  <c r="Q8" i="25"/>
  <c r="AR8" i="25" s="1"/>
  <c r="BM42" i="45"/>
  <c r="AT99" i="23"/>
  <c r="AT119" i="23"/>
  <c r="AT58" i="13"/>
  <c r="AX68" i="17"/>
  <c r="AS10" i="38"/>
  <c r="AX117" i="17"/>
  <c r="AX35" i="17"/>
  <c r="Q42" i="25"/>
  <c r="Z42" i="25"/>
  <c r="AT42" i="25" s="1"/>
  <c r="AI8" i="16"/>
  <c r="AX53" i="17"/>
  <c r="AX103" i="17"/>
  <c r="AY66" i="28"/>
  <c r="AW84" i="19"/>
  <c r="AQ21" i="10"/>
  <c r="AT124" i="23"/>
  <c r="AY36" i="27"/>
  <c r="AY132" i="27"/>
  <c r="AS20" i="38"/>
  <c r="AB74" i="29"/>
  <c r="AE74" i="29" s="1"/>
  <c r="AC75" i="29"/>
  <c r="AF75" i="29" s="1"/>
  <c r="AC71" i="29"/>
  <c r="AF71" i="29" s="1"/>
  <c r="AB73" i="29"/>
  <c r="AE73" i="29" s="1"/>
  <c r="AB72" i="29"/>
  <c r="AE72" i="29" s="1"/>
  <c r="AB71" i="29"/>
  <c r="AE71" i="29" s="1"/>
  <c r="AC70" i="29"/>
  <c r="AF70" i="29" s="1"/>
  <c r="AC69" i="29"/>
  <c r="AF69" i="29" s="1"/>
  <c r="AC73" i="29"/>
  <c r="AF73" i="29" s="1"/>
  <c r="AC68" i="29"/>
  <c r="AF68" i="29" s="1"/>
  <c r="AB69" i="29"/>
  <c r="AE69" i="29" s="1"/>
  <c r="AC72" i="29"/>
  <c r="AF72" i="29" s="1"/>
  <c r="AB68" i="29"/>
  <c r="AE68" i="29" s="1"/>
  <c r="AB67" i="29"/>
  <c r="AE67" i="29" s="1"/>
  <c r="AB75" i="29"/>
  <c r="AE75" i="29" s="1"/>
  <c r="AC67" i="29"/>
  <c r="AF67" i="29" s="1"/>
  <c r="AC74" i="29"/>
  <c r="AF74" i="29" s="1"/>
  <c r="AB70" i="29"/>
  <c r="AE70" i="29" s="1"/>
  <c r="AT41" i="23"/>
  <c r="AY24" i="27"/>
  <c r="AT46" i="13"/>
  <c r="AT73" i="13"/>
  <c r="AY65" i="28"/>
  <c r="BA27" i="18"/>
  <c r="AQ51" i="10"/>
  <c r="AS42" i="38"/>
  <c r="AY11" i="28"/>
  <c r="AT93" i="13"/>
  <c r="AT23" i="23"/>
  <c r="AW81" i="19"/>
  <c r="AJ10" i="24"/>
  <c r="Z18" i="25"/>
  <c r="AT18" i="25" s="1"/>
  <c r="Q18" i="25"/>
  <c r="AR18" i="25" s="1"/>
  <c r="AS8" i="38"/>
  <c r="BH15" i="46"/>
  <c r="Z22" i="25"/>
  <c r="AE22" i="25" s="1"/>
  <c r="Q22" i="25"/>
  <c r="AR22" i="25" s="1"/>
  <c r="AQ52" i="10"/>
  <c r="AT47" i="23"/>
  <c r="AI5" i="16"/>
  <c r="BH39" i="46"/>
  <c r="AX98" i="17"/>
  <c r="AB46" i="29"/>
  <c r="AE46" i="29" s="1"/>
  <c r="AC50" i="29"/>
  <c r="AF50" i="29" s="1"/>
  <c r="AB47" i="29"/>
  <c r="AE47" i="29" s="1"/>
  <c r="AC44" i="29"/>
  <c r="AF44" i="29" s="1"/>
  <c r="AB51" i="29"/>
  <c r="AE51" i="29" s="1"/>
  <c r="AC51" i="29"/>
  <c r="AF51" i="29" s="1"/>
  <c r="AB49" i="29"/>
  <c r="AE49" i="29" s="1"/>
  <c r="AC45" i="29"/>
  <c r="AF45" i="29" s="1"/>
  <c r="AB48" i="29"/>
  <c r="AE48" i="29" s="1"/>
  <c r="AC43" i="29"/>
  <c r="AF43" i="29" s="1"/>
  <c r="AB45" i="29"/>
  <c r="AE45" i="29" s="1"/>
  <c r="AB43" i="29"/>
  <c r="AE43" i="29" s="1"/>
  <c r="AC48" i="29"/>
  <c r="AF48" i="29" s="1"/>
  <c r="AC47" i="29"/>
  <c r="AF47" i="29" s="1"/>
  <c r="AB50" i="29"/>
  <c r="AE50" i="29" s="1"/>
  <c r="AC46" i="29"/>
  <c r="AF46" i="29" s="1"/>
  <c r="AB44" i="29"/>
  <c r="AE44" i="29" s="1"/>
  <c r="AC49" i="29"/>
  <c r="AF49" i="29" s="1"/>
  <c r="AY46" i="27"/>
  <c r="AY21" i="28"/>
  <c r="AT40" i="23"/>
  <c r="AT35" i="13"/>
  <c r="AJ9" i="22"/>
  <c r="AX88" i="17"/>
  <c r="BA13" i="18"/>
  <c r="AT112" i="23"/>
  <c r="AJ28" i="22"/>
  <c r="AY22" i="28"/>
  <c r="BA22" i="18"/>
  <c r="AT93" i="23"/>
  <c r="AA23" i="17"/>
  <c r="BA43" i="18"/>
  <c r="AY106" i="27"/>
  <c r="AQ20" i="10"/>
  <c r="AT61" i="13"/>
  <c r="AT117" i="23"/>
  <c r="AX127" i="17"/>
  <c r="AI20" i="16"/>
  <c r="AX55" i="17"/>
  <c r="AY116" i="27"/>
  <c r="AQ22" i="10"/>
  <c r="AS28" i="38"/>
  <c r="AW82" i="19"/>
  <c r="AY8" i="28"/>
  <c r="AX86" i="17"/>
  <c r="AJ39" i="24"/>
  <c r="AY88" i="27"/>
  <c r="AY119" i="27"/>
  <c r="BH79" i="46"/>
  <c r="AT63" i="23"/>
  <c r="AX128" i="17"/>
  <c r="AT91" i="23"/>
  <c r="AY37" i="27"/>
  <c r="AY8" i="27"/>
  <c r="AA14" i="17"/>
  <c r="AT60" i="23"/>
  <c r="AT33" i="13"/>
  <c r="AY115" i="27"/>
  <c r="AT31" i="13"/>
  <c r="AY72" i="27"/>
  <c r="AT97" i="13"/>
  <c r="BH12" i="46"/>
  <c r="Z23" i="25"/>
  <c r="AD23" i="25" s="1"/>
  <c r="Q23" i="25"/>
  <c r="AR23" i="25" s="1"/>
  <c r="AI16" i="16"/>
  <c r="AJ16" i="22"/>
  <c r="BA23" i="18"/>
  <c r="AY94" i="27"/>
  <c r="AJ14" i="22"/>
  <c r="AW85" i="19"/>
  <c r="AY113" i="27"/>
  <c r="AJ15" i="22"/>
  <c r="BM18" i="45"/>
  <c r="AY76" i="27"/>
  <c r="AQ34" i="10"/>
  <c r="AY19" i="27"/>
  <c r="AT96" i="23"/>
  <c r="AY33" i="28"/>
  <c r="AY28" i="28"/>
  <c r="AU5" i="9"/>
  <c r="AY124" i="27"/>
  <c r="AY27" i="27"/>
  <c r="AY44" i="27"/>
  <c r="BA7" i="18"/>
  <c r="AT18" i="23"/>
  <c r="AY20" i="28"/>
  <c r="AT10" i="23"/>
  <c r="BM38" i="45"/>
  <c r="Z33" i="25"/>
  <c r="AE33" i="25" s="1"/>
  <c r="Q33" i="25"/>
  <c r="V33" i="25" s="1"/>
  <c r="AI7" i="16"/>
  <c r="AA24" i="17"/>
  <c r="AX38" i="17"/>
  <c r="AA18" i="17"/>
  <c r="AX81" i="17"/>
  <c r="AA19" i="17"/>
  <c r="AY61" i="28"/>
  <c r="AX42" i="17"/>
  <c r="AB63" i="29"/>
  <c r="AE63" i="29" s="1"/>
  <c r="AB60" i="29"/>
  <c r="AE60" i="29" s="1"/>
  <c r="AC60" i="29"/>
  <c r="AF60" i="29" s="1"/>
  <c r="AC62" i="29"/>
  <c r="AF62" i="29" s="1"/>
  <c r="AB57" i="29"/>
  <c r="AE57" i="29" s="1"/>
  <c r="AB56" i="29"/>
  <c r="AE56" i="29" s="1"/>
  <c r="AC59" i="29"/>
  <c r="AF59" i="29" s="1"/>
  <c r="AC63" i="29"/>
  <c r="AF63" i="29" s="1"/>
  <c r="AC61" i="29"/>
  <c r="AF61" i="29" s="1"/>
  <c r="AB61" i="29"/>
  <c r="AE61" i="29" s="1"/>
  <c r="AC57" i="29"/>
  <c r="AF57" i="29" s="1"/>
  <c r="AB58" i="29"/>
  <c r="AE58" i="29" s="1"/>
  <c r="AB59" i="29"/>
  <c r="AE59" i="29" s="1"/>
  <c r="AC55" i="29"/>
  <c r="AF55" i="29" s="1"/>
  <c r="AC58" i="29"/>
  <c r="AF58" i="29" s="1"/>
  <c r="AC56" i="29"/>
  <c r="AF56" i="29" s="1"/>
  <c r="AB62" i="29"/>
  <c r="AE62" i="29" s="1"/>
  <c r="AB55" i="29"/>
  <c r="AE55" i="29" s="1"/>
  <c r="AX124" i="17"/>
  <c r="AQ40" i="10"/>
  <c r="AY117" i="27"/>
  <c r="AY62" i="27"/>
  <c r="AT123" i="23"/>
  <c r="AY79" i="27"/>
  <c r="AI19" i="16"/>
  <c r="AI6" i="16"/>
  <c r="AY34" i="27"/>
  <c r="AX73" i="17"/>
  <c r="W69" i="29"/>
  <c r="Z69" i="29" s="1"/>
  <c r="W68" i="29"/>
  <c r="Z68" i="29" s="1"/>
  <c r="V75" i="29"/>
  <c r="Y75" i="29" s="1"/>
  <c r="W74" i="29"/>
  <c r="Z74" i="29" s="1"/>
  <c r="V69" i="29"/>
  <c r="Y69" i="29" s="1"/>
  <c r="V70" i="29"/>
  <c r="Y70" i="29" s="1"/>
  <c r="V71" i="29"/>
  <c r="Y71" i="29" s="1"/>
  <c r="W70" i="29"/>
  <c r="Z70" i="29" s="1"/>
  <c r="V72" i="29"/>
  <c r="Y72" i="29" s="1"/>
  <c r="W73" i="29"/>
  <c r="Z73" i="29" s="1"/>
  <c r="V74" i="29"/>
  <c r="Y74" i="29" s="1"/>
  <c r="V68" i="29"/>
  <c r="Y68" i="29" s="1"/>
  <c r="W71" i="29"/>
  <c r="Z71" i="29" s="1"/>
  <c r="V73" i="29"/>
  <c r="Y73" i="29" s="1"/>
  <c r="W75" i="29"/>
  <c r="Z75" i="29" s="1"/>
  <c r="W72" i="29"/>
  <c r="Z72" i="29" s="1"/>
  <c r="V67" i="29"/>
  <c r="Y67" i="29" s="1"/>
  <c r="W67" i="29"/>
  <c r="Z67" i="29" s="1"/>
  <c r="AQ13" i="10"/>
  <c r="AQ14" i="10"/>
  <c r="AJ22" i="22"/>
  <c r="AT97" i="23"/>
  <c r="AX114" i="17"/>
  <c r="AT56" i="13"/>
  <c r="AY67" i="27"/>
  <c r="V94" i="29"/>
  <c r="Y94" i="29" s="1"/>
  <c r="W92" i="29"/>
  <c r="Z92" i="29" s="1"/>
  <c r="W99" i="29"/>
  <c r="Z99" i="29" s="1"/>
  <c r="W93" i="29"/>
  <c r="Z93" i="29" s="1"/>
  <c r="V93" i="29"/>
  <c r="Y93" i="29" s="1"/>
  <c r="W95" i="29"/>
  <c r="Z95" i="29" s="1"/>
  <c r="W96" i="29"/>
  <c r="Z96" i="29" s="1"/>
  <c r="V92" i="29"/>
  <c r="Y92" i="29" s="1"/>
  <c r="V99" i="29"/>
  <c r="Y99" i="29" s="1"/>
  <c r="W94" i="29"/>
  <c r="Z94" i="29" s="1"/>
  <c r="W97" i="29"/>
  <c r="Z97" i="29" s="1"/>
  <c r="V98" i="29"/>
  <c r="Y98" i="29" s="1"/>
  <c r="V91" i="29"/>
  <c r="Y91" i="29" s="1"/>
  <c r="V97" i="29"/>
  <c r="Y97" i="29" s="1"/>
  <c r="V95" i="29"/>
  <c r="Y95" i="29" s="1"/>
  <c r="W91" i="29"/>
  <c r="Z91" i="29" s="1"/>
  <c r="V96" i="29"/>
  <c r="Y96" i="29" s="1"/>
  <c r="W98" i="29"/>
  <c r="Z98" i="29" s="1"/>
  <c r="AX45" i="17"/>
  <c r="AY121" i="27"/>
  <c r="AT23" i="13"/>
  <c r="AT15" i="13"/>
  <c r="AI17" i="16"/>
  <c r="AY20" i="27"/>
  <c r="AC15" i="29"/>
  <c r="AF15" i="29" s="1"/>
  <c r="AC10" i="29"/>
  <c r="AF10" i="29" s="1"/>
  <c r="AB9" i="29"/>
  <c r="AE9" i="29" s="1"/>
  <c r="AB15" i="29"/>
  <c r="AE15" i="29" s="1"/>
  <c r="AB14" i="29"/>
  <c r="AE14" i="29" s="1"/>
  <c r="AC14" i="29"/>
  <c r="AF14" i="29" s="1"/>
  <c r="AC9" i="29"/>
  <c r="AF9" i="29" s="1"/>
  <c r="AC7" i="29"/>
  <c r="AF7" i="29" s="1"/>
  <c r="AC13" i="29"/>
  <c r="AF13" i="29" s="1"/>
  <c r="AB13" i="29"/>
  <c r="AE13" i="29" s="1"/>
  <c r="AB7" i="29"/>
  <c r="AE7" i="29" s="1"/>
  <c r="AC12" i="29"/>
  <c r="AF12" i="29" s="1"/>
  <c r="AB12" i="29"/>
  <c r="AE12" i="29" s="1"/>
  <c r="AB8" i="29"/>
  <c r="AE8" i="29" s="1"/>
  <c r="AC11" i="29"/>
  <c r="AF11" i="29" s="1"/>
  <c r="AC8" i="29"/>
  <c r="AF8" i="29" s="1"/>
  <c r="AB11" i="29"/>
  <c r="AE11" i="29" s="1"/>
  <c r="AB10" i="29"/>
  <c r="AE10" i="29" s="1"/>
  <c r="AY60" i="28"/>
  <c r="AQ33" i="10"/>
  <c r="AT74" i="13"/>
  <c r="AX99" i="17"/>
  <c r="AY60" i="27"/>
  <c r="AT65" i="23"/>
  <c r="AW83" i="19"/>
  <c r="AT89" i="23"/>
  <c r="AT80" i="23"/>
  <c r="AY43" i="27"/>
  <c r="AX63" i="17"/>
  <c r="AT115" i="23"/>
  <c r="AQ57" i="10"/>
  <c r="AY71" i="27"/>
  <c r="AY73" i="27"/>
  <c r="AY122" i="27"/>
  <c r="AT43" i="13"/>
  <c r="AY28" i="27"/>
  <c r="AY46" i="28"/>
  <c r="AT61" i="23"/>
  <c r="Z38" i="25"/>
  <c r="AE38" i="25" s="1"/>
  <c r="Q38" i="25"/>
  <c r="V38" i="25" s="1"/>
  <c r="AI11" i="16"/>
  <c r="W38" i="29"/>
  <c r="Z38" i="29" s="1"/>
  <c r="V35" i="29"/>
  <c r="Y35" i="29" s="1"/>
  <c r="W37" i="29"/>
  <c r="Z37" i="29" s="1"/>
  <c r="V32" i="29"/>
  <c r="Y32" i="29" s="1"/>
  <c r="W34" i="29"/>
  <c r="Z34" i="29" s="1"/>
  <c r="V39" i="29"/>
  <c r="Y39" i="29" s="1"/>
  <c r="V34" i="29"/>
  <c r="Y34" i="29" s="1"/>
  <c r="V38" i="29"/>
  <c r="Y38" i="29" s="1"/>
  <c r="W36" i="29"/>
  <c r="Z36" i="29" s="1"/>
  <c r="W39" i="29"/>
  <c r="Z39" i="29" s="1"/>
  <c r="V36" i="29"/>
  <c r="Y36" i="29" s="1"/>
  <c r="W32" i="29"/>
  <c r="Z32" i="29" s="1"/>
  <c r="V33" i="29"/>
  <c r="Y33" i="29" s="1"/>
  <c r="V31" i="29"/>
  <c r="Y31" i="29" s="1"/>
  <c r="W33" i="29"/>
  <c r="Z33" i="29" s="1"/>
  <c r="W35" i="29"/>
  <c r="Z35" i="29" s="1"/>
  <c r="W31" i="29"/>
  <c r="Z31" i="29" s="1"/>
  <c r="V37" i="29"/>
  <c r="Y37" i="29" s="1"/>
  <c r="AQ58" i="10"/>
  <c r="AS11" i="38"/>
  <c r="AX97" i="17"/>
  <c r="BH60" i="46"/>
  <c r="AY7" i="28"/>
  <c r="AX95" i="17"/>
  <c r="AT7" i="23"/>
  <c r="AQ63" i="10"/>
  <c r="AT62" i="13"/>
  <c r="AT51" i="13"/>
  <c r="AJ14" i="24"/>
  <c r="AJ28" i="24"/>
  <c r="AX90" i="17"/>
  <c r="AT106" i="23"/>
  <c r="AT49" i="13"/>
  <c r="AX92" i="17"/>
  <c r="AU7" i="9"/>
  <c r="AJ40" i="24"/>
  <c r="AX71" i="17"/>
  <c r="BM37" i="45"/>
  <c r="AQ32" i="10"/>
  <c r="AT39" i="23"/>
  <c r="AT86" i="13"/>
  <c r="AY65" i="27"/>
  <c r="AX132" i="17"/>
  <c r="BH34" i="46"/>
  <c r="AY7" i="27"/>
  <c r="AX44" i="17"/>
  <c r="AQ46" i="10"/>
  <c r="AA11" i="17"/>
  <c r="AQ56" i="10"/>
  <c r="AW80" i="19"/>
  <c r="AY102" i="27"/>
  <c r="AT17" i="23"/>
  <c r="AA15" i="17"/>
  <c r="AY11" i="27"/>
  <c r="AT67" i="13"/>
  <c r="AJ51" i="24"/>
  <c r="AA20" i="17"/>
  <c r="AY51" i="27"/>
  <c r="AT79" i="23"/>
  <c r="AY50" i="27"/>
  <c r="AT131" i="23"/>
  <c r="AT75" i="13"/>
  <c r="BA42" i="18"/>
  <c r="BA17" i="18"/>
  <c r="AT27" i="13"/>
  <c r="BM32" i="45"/>
  <c r="AT32" i="13"/>
  <c r="AT19" i="13"/>
  <c r="AT99" i="13"/>
  <c r="AT20" i="23"/>
  <c r="AT103" i="23"/>
  <c r="AT50" i="23"/>
  <c r="AX54" i="17"/>
  <c r="AY47" i="28"/>
  <c r="AT132" i="23"/>
  <c r="AX125" i="17"/>
  <c r="AT37" i="13"/>
  <c r="AX133" i="17"/>
  <c r="AI18" i="16"/>
  <c r="AJ20" i="22"/>
  <c r="AX94" i="17"/>
  <c r="AY13" i="28"/>
  <c r="AQ7" i="10"/>
  <c r="AY42" i="27"/>
  <c r="AX79" i="17"/>
  <c r="Z28" i="25"/>
  <c r="Q28" i="25"/>
  <c r="W28" i="25" s="1"/>
  <c r="AT14" i="23"/>
  <c r="AT34" i="23"/>
  <c r="AT62" i="23"/>
  <c r="AT121" i="23"/>
  <c r="AX105" i="17"/>
  <c r="BH9" i="46"/>
  <c r="BH14" i="46"/>
  <c r="AY10" i="27"/>
  <c r="AY96" i="27"/>
  <c r="AT16" i="23"/>
  <c r="AT57" i="13"/>
  <c r="AT80" i="13"/>
  <c r="AT45" i="13"/>
  <c r="BH87" i="46"/>
  <c r="AT88" i="23"/>
  <c r="AT84" i="13"/>
  <c r="AT22" i="23"/>
  <c r="AU6" i="9"/>
  <c r="AT91" i="13"/>
  <c r="Z37" i="25"/>
  <c r="AE37" i="25" s="1"/>
  <c r="Q37" i="25"/>
  <c r="V37" i="25" s="1"/>
  <c r="AY34" i="28"/>
  <c r="BH63" i="46"/>
  <c r="AT24" i="23"/>
  <c r="AX72" i="17"/>
  <c r="AX61" i="17"/>
  <c r="AA13" i="17"/>
  <c r="AY99" i="27"/>
  <c r="AY120" i="27"/>
  <c r="AA9" i="17"/>
  <c r="AY93" i="27"/>
  <c r="AT92" i="23"/>
  <c r="AY26" i="27"/>
  <c r="AA16" i="17"/>
  <c r="AX75" i="17"/>
  <c r="AX112" i="17"/>
  <c r="AJ13" i="22"/>
  <c r="AQ62" i="10"/>
  <c r="AT42" i="23"/>
  <c r="AY86" i="27"/>
  <c r="AT95" i="23"/>
  <c r="BH37" i="46"/>
  <c r="BM22" i="45"/>
  <c r="AY26" i="28"/>
  <c r="AT44" i="13"/>
  <c r="AS27" i="38"/>
  <c r="AI9" i="16"/>
  <c r="AY48" i="28"/>
  <c r="AY52" i="28"/>
  <c r="AU8" i="9"/>
  <c r="AQ44" i="10"/>
  <c r="AT49" i="23"/>
  <c r="AJ7" i="24"/>
  <c r="AT22" i="13"/>
  <c r="AY41" i="28"/>
  <c r="AT72" i="13"/>
  <c r="AT7" i="13"/>
  <c r="AX121" i="17"/>
  <c r="BA32" i="18"/>
  <c r="AX41" i="17"/>
  <c r="AY77" i="27"/>
  <c r="AW96" i="19"/>
  <c r="AJ27" i="22"/>
  <c r="AY67" i="28"/>
  <c r="AY129" i="27"/>
  <c r="AT36" i="13"/>
  <c r="AY92" i="27"/>
  <c r="AT43" i="23"/>
  <c r="AT113" i="23"/>
  <c r="AT10" i="13"/>
  <c r="AX122" i="17"/>
  <c r="AY66" i="27"/>
  <c r="AX65" i="17"/>
  <c r="AT14" i="13"/>
  <c r="AY23" i="27"/>
  <c r="AT79" i="13"/>
  <c r="AY39" i="28"/>
  <c r="Q43" i="25"/>
  <c r="AR43" i="25" s="1"/>
  <c r="Z43" i="25"/>
  <c r="AQ10" i="10"/>
  <c r="AX102" i="17"/>
  <c r="AT47" i="13"/>
  <c r="BM33" i="45"/>
  <c r="BH10" i="46"/>
  <c r="AY47" i="27"/>
  <c r="BM12" i="45"/>
  <c r="AA8" i="17"/>
  <c r="AX49" i="17"/>
  <c r="AY123" i="27"/>
  <c r="AT51" i="23"/>
  <c r="AY118" i="27"/>
  <c r="AT85" i="13"/>
  <c r="AY14" i="28"/>
  <c r="BH7" i="46"/>
  <c r="AY16" i="27"/>
  <c r="AA17" i="17"/>
  <c r="BH83" i="46"/>
  <c r="AY17" i="27"/>
  <c r="AT13" i="13"/>
  <c r="AT26" i="13"/>
  <c r="AJ26" i="22"/>
  <c r="AT98" i="13"/>
  <c r="AS43" i="38"/>
  <c r="AT8" i="23"/>
  <c r="AT69" i="23"/>
  <c r="W45" i="29"/>
  <c r="Z45" i="29" s="1"/>
  <c r="W50" i="29"/>
  <c r="Z50" i="29" s="1"/>
  <c r="V50" i="29"/>
  <c r="Y50" i="29" s="1"/>
  <c r="V46" i="29"/>
  <c r="Y46" i="29" s="1"/>
  <c r="W48" i="29"/>
  <c r="Z48" i="29" s="1"/>
  <c r="V51" i="29"/>
  <c r="Y51" i="29" s="1"/>
  <c r="V48" i="29"/>
  <c r="Y48" i="29" s="1"/>
  <c r="W46" i="29"/>
  <c r="Z46" i="29" s="1"/>
  <c r="W43" i="29"/>
  <c r="Z43" i="29" s="1"/>
  <c r="W44" i="29"/>
  <c r="Z44" i="29" s="1"/>
  <c r="W47" i="29"/>
  <c r="Z47" i="29" s="1"/>
  <c r="V47" i="29"/>
  <c r="Y47" i="29" s="1"/>
  <c r="V45" i="29"/>
  <c r="Y45" i="29" s="1"/>
  <c r="V43" i="29"/>
  <c r="Y43" i="29" s="1"/>
  <c r="W51" i="29"/>
  <c r="Z51" i="29" s="1"/>
  <c r="W49" i="29"/>
  <c r="Z49" i="29" s="1"/>
  <c r="V49" i="29"/>
  <c r="Y49" i="29" s="1"/>
  <c r="V44" i="29"/>
  <c r="Y44" i="29" s="1"/>
  <c r="AB19" i="29"/>
  <c r="AE19" i="29" s="1"/>
  <c r="AC19" i="29"/>
  <c r="AF19" i="29" s="1"/>
  <c r="AB22" i="29"/>
  <c r="AE22" i="29" s="1"/>
  <c r="AC21" i="29"/>
  <c r="AF21" i="29" s="1"/>
  <c r="AC26" i="29"/>
  <c r="AF26" i="29" s="1"/>
  <c r="AC27" i="29"/>
  <c r="AF27" i="29" s="1"/>
  <c r="AC22" i="29"/>
  <c r="AF22" i="29" s="1"/>
  <c r="AB24" i="29"/>
  <c r="AE24" i="29" s="1"/>
  <c r="AB21" i="29"/>
  <c r="AE21" i="29" s="1"/>
  <c r="AC23" i="29"/>
  <c r="AF23" i="29" s="1"/>
  <c r="AB20" i="29"/>
  <c r="AE20" i="29" s="1"/>
  <c r="AB26" i="29"/>
  <c r="AE26" i="29" s="1"/>
  <c r="AC25" i="29"/>
  <c r="AF25" i="29" s="1"/>
  <c r="AB25" i="29"/>
  <c r="AE25" i="29" s="1"/>
  <c r="AC20" i="29"/>
  <c r="AF20" i="29" s="1"/>
  <c r="AB23" i="29"/>
  <c r="AE23" i="29" s="1"/>
  <c r="AB27" i="29"/>
  <c r="AE27" i="29" s="1"/>
  <c r="AC24" i="29"/>
  <c r="AF24" i="29" s="1"/>
  <c r="AJ11" i="24"/>
  <c r="AT118" i="23"/>
  <c r="AX51" i="17"/>
  <c r="AT46" i="23"/>
  <c r="AT128" i="23"/>
  <c r="AS41" i="38"/>
  <c r="BH8" i="46"/>
  <c r="AT11" i="13"/>
  <c r="AT81" i="23"/>
  <c r="AY49" i="27"/>
  <c r="AT82" i="13"/>
  <c r="BM7" i="45"/>
  <c r="AX129" i="17"/>
  <c r="AJ38" i="24"/>
  <c r="AY103" i="27"/>
  <c r="AT13" i="23"/>
  <c r="AS7" i="38"/>
  <c r="AJ62" i="24"/>
  <c r="BH55" i="46"/>
  <c r="AY125" i="27"/>
  <c r="AY112" i="27"/>
  <c r="AX80" i="17"/>
  <c r="BM8" i="45"/>
  <c r="AT90" i="23"/>
  <c r="AT86" i="23"/>
  <c r="AT77" i="23"/>
  <c r="AX40" i="17"/>
  <c r="AQ39" i="10"/>
  <c r="AA26" i="17"/>
  <c r="AY54" i="28"/>
  <c r="AA28" i="17"/>
  <c r="AS36" i="38"/>
  <c r="AT71" i="13"/>
  <c r="AY15" i="27"/>
  <c r="AT95" i="13"/>
  <c r="AT120" i="23"/>
  <c r="AY55" i="27"/>
  <c r="AT94" i="23"/>
  <c r="AX116" i="17"/>
  <c r="AX64" i="17"/>
  <c r="AT8" i="13"/>
  <c r="AA10" i="17"/>
  <c r="AT55" i="13"/>
  <c r="Z13" i="25"/>
  <c r="AD13" i="25" s="1"/>
  <c r="Q13" i="25"/>
  <c r="AR13" i="25" s="1"/>
  <c r="BM43" i="45"/>
  <c r="AY38" i="27"/>
  <c r="BA28" i="18"/>
  <c r="AX67" i="17"/>
  <c r="AX87" i="17"/>
  <c r="AT25" i="13"/>
  <c r="AX120" i="17"/>
  <c r="AX50" i="17"/>
  <c r="AX101" i="17"/>
  <c r="BH32" i="46"/>
  <c r="BH13" i="46"/>
  <c r="AT38" i="13"/>
  <c r="AT68" i="23"/>
  <c r="AT114" i="23"/>
  <c r="AY64" i="27"/>
  <c r="AT102" i="23"/>
  <c r="BA8" i="18"/>
  <c r="AS22" i="38"/>
  <c r="AY89" i="27"/>
  <c r="AJ27" i="24"/>
  <c r="AI13" i="16"/>
  <c r="AY59" i="28"/>
  <c r="AS13" i="38"/>
  <c r="AX37" i="17"/>
  <c r="AJ24" i="22"/>
  <c r="AT37" i="23"/>
  <c r="AC92" i="29"/>
  <c r="AF92" i="29" s="1"/>
  <c r="AC91" i="29"/>
  <c r="AF91" i="29" s="1"/>
  <c r="AB93" i="29"/>
  <c r="AE93" i="29" s="1"/>
  <c r="AB95" i="29"/>
  <c r="AE95" i="29" s="1"/>
  <c r="AC98" i="29"/>
  <c r="AF98" i="29" s="1"/>
  <c r="AB99" i="29"/>
  <c r="AE99" i="29" s="1"/>
  <c r="AB94" i="29"/>
  <c r="AE94" i="29" s="1"/>
  <c r="AB98" i="29"/>
  <c r="AE98" i="29" s="1"/>
  <c r="AC99" i="29"/>
  <c r="AF99" i="29" s="1"/>
  <c r="AB97" i="29"/>
  <c r="AE97" i="29" s="1"/>
  <c r="AC96" i="29"/>
  <c r="AF96" i="29" s="1"/>
  <c r="AB96" i="29"/>
  <c r="AE96" i="29" s="1"/>
  <c r="AB91" i="29"/>
  <c r="AE91" i="29" s="1"/>
  <c r="AC93" i="29"/>
  <c r="AF93" i="29" s="1"/>
  <c r="AC94" i="29"/>
  <c r="AF94" i="29" s="1"/>
  <c r="AC95" i="29"/>
  <c r="AF95" i="29" s="1"/>
  <c r="AC97" i="29"/>
  <c r="AF97" i="29" s="1"/>
  <c r="AB92" i="29"/>
  <c r="AE92" i="29" s="1"/>
  <c r="AY39" i="27"/>
  <c r="AJ50" i="24"/>
  <c r="AY127" i="27"/>
  <c r="AT68" i="13"/>
  <c r="AI10" i="16"/>
  <c r="AQ45" i="10"/>
  <c r="AX131" i="17"/>
  <c r="AY95" i="27"/>
  <c r="AQ28" i="10"/>
  <c r="AY98" i="27"/>
  <c r="AT38" i="23"/>
  <c r="AJ23" i="22"/>
  <c r="V57" i="29"/>
  <c r="Y57" i="29" s="1"/>
  <c r="W63" i="29"/>
  <c r="Z63" i="29" s="1"/>
  <c r="W60" i="29"/>
  <c r="Z60" i="29" s="1"/>
  <c r="W57" i="29"/>
  <c r="Z57" i="29" s="1"/>
  <c r="V60" i="29"/>
  <c r="Y60" i="29" s="1"/>
  <c r="AT60" i="29" s="1"/>
  <c r="V58" i="29"/>
  <c r="Y58" i="29" s="1"/>
  <c r="W61" i="29"/>
  <c r="Z61" i="29" s="1"/>
  <c r="V59" i="29"/>
  <c r="Y59" i="29" s="1"/>
  <c r="V63" i="29"/>
  <c r="Y63" i="29" s="1"/>
  <c r="V62" i="29"/>
  <c r="Y62" i="29" s="1"/>
  <c r="W62" i="29"/>
  <c r="Z62" i="29" s="1"/>
  <c r="V55" i="29"/>
  <c r="Y55" i="29" s="1"/>
  <c r="W55" i="29"/>
  <c r="Z55" i="29" s="1"/>
  <c r="V61" i="29"/>
  <c r="Y61" i="29" s="1"/>
  <c r="V56" i="29"/>
  <c r="Y56" i="29" s="1"/>
  <c r="W58" i="29"/>
  <c r="Z58" i="29" s="1"/>
  <c r="W59" i="29"/>
  <c r="Z59" i="29" s="1"/>
  <c r="W56" i="29"/>
  <c r="Z56" i="29" s="1"/>
  <c r="AX91" i="17"/>
  <c r="AI12" i="16"/>
  <c r="AX70" i="17"/>
  <c r="AA22" i="17"/>
  <c r="AT44" i="23"/>
  <c r="AY69" i="27"/>
  <c r="AY53" i="28"/>
  <c r="AX76" i="17"/>
  <c r="AA12" i="17"/>
  <c r="AT19" i="23"/>
  <c r="BM27" i="45"/>
  <c r="AJ19" i="22"/>
  <c r="AT28" i="23"/>
  <c r="AT96" i="13"/>
  <c r="AY10" i="28"/>
  <c r="AX123" i="17"/>
  <c r="AY133" i="27"/>
  <c r="AT127" i="23"/>
  <c r="AX119" i="17"/>
  <c r="AI14" i="16"/>
  <c r="Z17" i="25"/>
  <c r="AE17" i="25" s="1"/>
  <c r="Q17" i="25"/>
  <c r="AS34" i="38"/>
  <c r="BA12" i="18"/>
  <c r="AT35" i="23"/>
  <c r="AJ10" i="22"/>
  <c r="AT15" i="23"/>
  <c r="AT24" i="13"/>
  <c r="AY107" i="27"/>
  <c r="AY22" i="27"/>
  <c r="AJ13" i="24"/>
  <c r="AT87" i="23"/>
  <c r="AX66" i="17"/>
  <c r="AY63" i="27"/>
  <c r="AY131" i="27"/>
  <c r="AS21" i="38"/>
  <c r="AT26" i="23"/>
  <c r="AT69" i="13"/>
  <c r="AQ11" i="10"/>
  <c r="AT133" i="23"/>
  <c r="AT64" i="23"/>
  <c r="AW79" i="19"/>
  <c r="AX34" i="17"/>
  <c r="AT105" i="23"/>
  <c r="AY91" i="27"/>
  <c r="AT72" i="23"/>
  <c r="AT67" i="23"/>
  <c r="AY105" i="27"/>
  <c r="AA7" i="17"/>
  <c r="BH31" i="46"/>
  <c r="AT81" i="13"/>
  <c r="AT60" i="13"/>
  <c r="AT20" i="13"/>
  <c r="AX62" i="17"/>
  <c r="AT66" i="23"/>
  <c r="AX47" i="17"/>
  <c r="BM23" i="45"/>
  <c r="AY87" i="27"/>
  <c r="AY40" i="27"/>
  <c r="AT27" i="23"/>
  <c r="AT76" i="23"/>
  <c r="AY128" i="27"/>
  <c r="AT63" i="13"/>
  <c r="BA18" i="18"/>
  <c r="Z12" i="25"/>
  <c r="AE12" i="25" s="1"/>
  <c r="Q12" i="25"/>
  <c r="W12" i="25" s="1"/>
  <c r="AX115" i="17"/>
  <c r="AJ26" i="24"/>
  <c r="AY53" i="27"/>
  <c r="BA33" i="18"/>
  <c r="Z7" i="25"/>
  <c r="AH7" i="25" s="1"/>
  <c r="Q7" i="25"/>
  <c r="AY61" i="27"/>
  <c r="AY14" i="27"/>
  <c r="AX96" i="17"/>
  <c r="AJ63" i="24"/>
  <c r="AQ50" i="10"/>
  <c r="AY35" i="28"/>
  <c r="AY9" i="27"/>
  <c r="AX93" i="17"/>
  <c r="AX69" i="17"/>
  <c r="AX113" i="17"/>
  <c r="AJ17" i="22"/>
  <c r="AT48" i="13"/>
  <c r="AJ64" i="24"/>
  <c r="AT70" i="13"/>
  <c r="AY101" i="27"/>
  <c r="AC86" i="29"/>
  <c r="AF86" i="29" s="1"/>
  <c r="AB81" i="29"/>
  <c r="AE81" i="29" s="1"/>
  <c r="AB83" i="29"/>
  <c r="AE83" i="29" s="1"/>
  <c r="AC83" i="29"/>
  <c r="AF83" i="29" s="1"/>
  <c r="AB87" i="29"/>
  <c r="AE87" i="29" s="1"/>
  <c r="AB85" i="29"/>
  <c r="AE85" i="29" s="1"/>
  <c r="AC81" i="29"/>
  <c r="AF81" i="29" s="1"/>
  <c r="AB84" i="29"/>
  <c r="AE84" i="29" s="1"/>
  <c r="AC85" i="29"/>
  <c r="AF85" i="29" s="1"/>
  <c r="AB82" i="29"/>
  <c r="AE82" i="29" s="1"/>
  <c r="AC84" i="29"/>
  <c r="AF84" i="29" s="1"/>
  <c r="AB86" i="29"/>
  <c r="AE86" i="29" s="1"/>
  <c r="AC82" i="29"/>
  <c r="AF82" i="29" s="1"/>
  <c r="AC79" i="29"/>
  <c r="AF79" i="29" s="1"/>
  <c r="AB80" i="29"/>
  <c r="AE80" i="29" s="1"/>
  <c r="AB79" i="29"/>
  <c r="AE79" i="29" s="1"/>
  <c r="AC80" i="29"/>
  <c r="AF80" i="29" s="1"/>
  <c r="AC87" i="29"/>
  <c r="AF87" i="29" s="1"/>
  <c r="AT101" i="23"/>
  <c r="AX46" i="17"/>
  <c r="AY18" i="27"/>
  <c r="BH38" i="46"/>
  <c r="AY12" i="27"/>
  <c r="AY75" i="27"/>
  <c r="BM13" i="45"/>
  <c r="AT55" i="23"/>
  <c r="AT9" i="13"/>
  <c r="AX36" i="17"/>
  <c r="AS29" i="38"/>
  <c r="AT98" i="23"/>
  <c r="AX107" i="17"/>
  <c r="V81" i="29"/>
  <c r="Y81" i="29" s="1"/>
  <c r="W85" i="29"/>
  <c r="Z85" i="29" s="1"/>
  <c r="V79" i="29"/>
  <c r="Y79" i="29" s="1"/>
  <c r="V83" i="29"/>
  <c r="Y83" i="29" s="1"/>
  <c r="V86" i="29"/>
  <c r="Y86" i="29" s="1"/>
  <c r="V82" i="29"/>
  <c r="Y82" i="29" s="1"/>
  <c r="V85" i="29"/>
  <c r="Y85" i="29" s="1"/>
  <c r="V80" i="29"/>
  <c r="Y80" i="29" s="1"/>
  <c r="W83" i="29"/>
  <c r="Z83" i="29" s="1"/>
  <c r="V87" i="29"/>
  <c r="Y87" i="29" s="1"/>
  <c r="W87" i="29"/>
  <c r="Z87" i="29" s="1"/>
  <c r="W79" i="29"/>
  <c r="Z79" i="29" s="1"/>
  <c r="W82" i="29"/>
  <c r="Z82" i="29" s="1"/>
  <c r="W86" i="29"/>
  <c r="Z86" i="29" s="1"/>
  <c r="V84" i="29"/>
  <c r="Y84" i="29" s="1"/>
  <c r="W81" i="29"/>
  <c r="Z81" i="29" s="1"/>
  <c r="W84" i="29"/>
  <c r="Z84" i="29" s="1"/>
  <c r="W80" i="29"/>
  <c r="Z80" i="29" s="1"/>
  <c r="AT39" i="13"/>
  <c r="AX60" i="17"/>
  <c r="AX106" i="17"/>
  <c r="AT36" i="23"/>
  <c r="AT94" i="13"/>
  <c r="AT122" i="23"/>
  <c r="W8" i="29"/>
  <c r="Z8" i="29" s="1"/>
  <c r="W10" i="29"/>
  <c r="Z10" i="29" s="1"/>
  <c r="V10" i="29"/>
  <c r="Y10" i="29" s="1"/>
  <c r="V13" i="29"/>
  <c r="Y13" i="29" s="1"/>
  <c r="V8" i="29"/>
  <c r="Y8" i="29" s="1"/>
  <c r="W13" i="29"/>
  <c r="Z13" i="29" s="1"/>
  <c r="V15" i="29"/>
  <c r="Y15" i="29" s="1"/>
  <c r="V9" i="29"/>
  <c r="Y9" i="29" s="1"/>
  <c r="W11" i="29"/>
  <c r="Z11" i="29" s="1"/>
  <c r="W15" i="29"/>
  <c r="Z15" i="29" s="1"/>
  <c r="W7" i="29"/>
  <c r="Z7" i="29" s="1"/>
  <c r="V7" i="29"/>
  <c r="Y7" i="29" s="1"/>
  <c r="V12" i="29"/>
  <c r="Y12" i="29" s="1"/>
  <c r="W12" i="29"/>
  <c r="Z12" i="29" s="1"/>
  <c r="V11" i="29"/>
  <c r="Y11" i="29" s="1"/>
  <c r="V14" i="29"/>
  <c r="Y14" i="29" s="1"/>
  <c r="W9" i="29"/>
  <c r="Z9" i="29" s="1"/>
  <c r="W14" i="29"/>
  <c r="Z14" i="29" s="1"/>
  <c r="AJ12" i="22"/>
  <c r="AT12" i="13"/>
  <c r="AY35" i="27"/>
  <c r="AQ38" i="10"/>
  <c r="AJ11" i="22"/>
  <c r="AT45" i="23"/>
  <c r="BA37" i="18"/>
  <c r="BM17" i="45"/>
  <c r="AW91" i="19"/>
  <c r="AY81" i="27"/>
  <c r="AT75" i="23"/>
  <c r="AT34" i="13"/>
  <c r="AT116" i="23"/>
  <c r="AJ7" i="22"/>
  <c r="W27" i="29"/>
  <c r="Z27" i="29" s="1"/>
  <c r="W19" i="29"/>
  <c r="Z19" i="29" s="1"/>
  <c r="V19" i="29"/>
  <c r="Y19" i="29" s="1"/>
  <c r="W23" i="29"/>
  <c r="Z23" i="29" s="1"/>
  <c r="V25" i="29"/>
  <c r="Y25" i="29" s="1"/>
  <c r="W22" i="29"/>
  <c r="Z22" i="29" s="1"/>
  <c r="W26" i="29"/>
  <c r="Z26" i="29" s="1"/>
  <c r="V24" i="29"/>
  <c r="Y24" i="29" s="1"/>
  <c r="V21" i="29"/>
  <c r="Y21" i="29" s="1"/>
  <c r="V23" i="29"/>
  <c r="Y23" i="29" s="1"/>
  <c r="W20" i="29"/>
  <c r="Z20" i="29" s="1"/>
  <c r="V26" i="29"/>
  <c r="Y26" i="29" s="1"/>
  <c r="W24" i="29"/>
  <c r="Z24" i="29" s="1"/>
  <c r="W25" i="29"/>
  <c r="Z25" i="29" s="1"/>
  <c r="W21" i="29"/>
  <c r="Z21" i="29" s="1"/>
  <c r="V20" i="29"/>
  <c r="Y20" i="29" s="1"/>
  <c r="V22" i="29"/>
  <c r="Y22" i="29" s="1"/>
  <c r="V27" i="29"/>
  <c r="Y27" i="29" s="1"/>
  <c r="AT54" i="23"/>
  <c r="AW94" i="19"/>
  <c r="AC36" i="29"/>
  <c r="AF36" i="29" s="1"/>
  <c r="AC37" i="29"/>
  <c r="AF37" i="29" s="1"/>
  <c r="AB38" i="29"/>
  <c r="AE38" i="29" s="1"/>
  <c r="AB33" i="29"/>
  <c r="AE33" i="29" s="1"/>
  <c r="AC38" i="29"/>
  <c r="AF38" i="29" s="1"/>
  <c r="AB37" i="29"/>
  <c r="AE37" i="29" s="1"/>
  <c r="AC34" i="29"/>
  <c r="AF34" i="29" s="1"/>
  <c r="AB36" i="29"/>
  <c r="AE36" i="29" s="1"/>
  <c r="AC39" i="29"/>
  <c r="AF39" i="29" s="1"/>
  <c r="AB39" i="29"/>
  <c r="AE39" i="29" s="1"/>
  <c r="AB31" i="29"/>
  <c r="AE31" i="29" s="1"/>
  <c r="AC35" i="29"/>
  <c r="AF35" i="29" s="1"/>
  <c r="AB35" i="29"/>
  <c r="AE35" i="29" s="1"/>
  <c r="AC32" i="29"/>
  <c r="AF32" i="29" s="1"/>
  <c r="AB32" i="29"/>
  <c r="AE32" i="29" s="1"/>
  <c r="AC31" i="29"/>
  <c r="AF31" i="29" s="1"/>
  <c r="AB34" i="29"/>
  <c r="AE34" i="29" s="1"/>
  <c r="AC33" i="29"/>
  <c r="AF33" i="29" s="1"/>
  <c r="AT83" i="13"/>
  <c r="AS14" i="38"/>
  <c r="AT50" i="13"/>
  <c r="AY70" i="27"/>
  <c r="AY80" i="27"/>
  <c r="BH51" i="46"/>
  <c r="BH58" i="46"/>
  <c r="AW93" i="19"/>
  <c r="AW92" i="19"/>
  <c r="AW98" i="19"/>
  <c r="AW99" i="19"/>
  <c r="AW95" i="19"/>
  <c r="AW12" i="19"/>
  <c r="AW9" i="19"/>
  <c r="AW75" i="19"/>
  <c r="AW74" i="19"/>
  <c r="AW68" i="19"/>
  <c r="AW70" i="19"/>
  <c r="AW48" i="19"/>
  <c r="AW44" i="19"/>
  <c r="BH27" i="46"/>
  <c r="BH25" i="46"/>
  <c r="BH82" i="46"/>
  <c r="BH85" i="46"/>
  <c r="AW60" i="19"/>
  <c r="AW38" i="19"/>
  <c r="AW32" i="19"/>
  <c r="BH45" i="46"/>
  <c r="BH47" i="46"/>
  <c r="BH62" i="46"/>
  <c r="BH59" i="46"/>
  <c r="BH86" i="46"/>
  <c r="BH80" i="46"/>
  <c r="BH84" i="46"/>
  <c r="AW19" i="19"/>
  <c r="AW56" i="19"/>
  <c r="AW39" i="19"/>
  <c r="BH57" i="46"/>
  <c r="AW15" i="19"/>
  <c r="AW11" i="19"/>
  <c r="AW67" i="19"/>
  <c r="BH81" i="46"/>
  <c r="AW21" i="19"/>
  <c r="AW26" i="19"/>
  <c r="AW27" i="19"/>
  <c r="AW25" i="19"/>
  <c r="AW62" i="19"/>
  <c r="AW61" i="19"/>
  <c r="BH36" i="46"/>
  <c r="BH33" i="46"/>
  <c r="BH35" i="46"/>
  <c r="AW34" i="19"/>
  <c r="AW37" i="19"/>
  <c r="BH61" i="46"/>
  <c r="AW97" i="19"/>
  <c r="AW14" i="19"/>
  <c r="AW7" i="19"/>
  <c r="AW69" i="19"/>
  <c r="AW71" i="19"/>
  <c r="AW49" i="19"/>
  <c r="BH20" i="46"/>
  <c r="AW23" i="19"/>
  <c r="AW20" i="19"/>
  <c r="AW58" i="19"/>
  <c r="AW59" i="19"/>
  <c r="AW31" i="19"/>
  <c r="AW35" i="19"/>
  <c r="AB31" i="12"/>
  <c r="AE31" i="12" s="1"/>
  <c r="AV31" i="12" s="1"/>
  <c r="AB29" i="12"/>
  <c r="AE29" i="12" s="1"/>
  <c r="AV29" i="12" s="1"/>
  <c r="AC28" i="12"/>
  <c r="AF28" i="12" s="1"/>
  <c r="AB30" i="12"/>
  <c r="AE30" i="12" s="1"/>
  <c r="AV30" i="12" s="1"/>
  <c r="AC31" i="12"/>
  <c r="AF31" i="12" s="1"/>
  <c r="AC29" i="12"/>
  <c r="AF29" i="12" s="1"/>
  <c r="AB28" i="12"/>
  <c r="AE28" i="12" s="1"/>
  <c r="AV28" i="12" s="1"/>
  <c r="AC30" i="12"/>
  <c r="AF30" i="12" s="1"/>
  <c r="U57" i="24"/>
  <c r="W57" i="24" s="1"/>
  <c r="U56" i="24"/>
  <c r="W56" i="24" s="1"/>
  <c r="U58" i="24"/>
  <c r="W58" i="24" s="1"/>
  <c r="U113" i="22"/>
  <c r="W113" i="22" s="1"/>
  <c r="U121" i="22"/>
  <c r="W121" i="22" s="1"/>
  <c r="U114" i="22"/>
  <c r="W114" i="22" s="1"/>
  <c r="U116" i="22"/>
  <c r="W116" i="22" s="1"/>
  <c r="U127" i="22"/>
  <c r="W127" i="22" s="1"/>
  <c r="U132" i="22"/>
  <c r="W132" i="22" s="1"/>
  <c r="U128" i="22"/>
  <c r="W128" i="22" s="1"/>
  <c r="U118" i="22"/>
  <c r="W118" i="22" s="1"/>
  <c r="U129" i="22"/>
  <c r="W129" i="22" s="1"/>
  <c r="U112" i="22"/>
  <c r="W112" i="22" s="1"/>
  <c r="U123" i="22"/>
  <c r="W123" i="22" s="1"/>
  <c r="U125" i="22"/>
  <c r="W125" i="22" s="1"/>
  <c r="U119" i="22"/>
  <c r="W119" i="22" s="1"/>
  <c r="U120" i="22"/>
  <c r="W120" i="22" s="1"/>
  <c r="U124" i="22"/>
  <c r="W124" i="22" s="1"/>
  <c r="U117" i="22"/>
  <c r="W117" i="22" s="1"/>
  <c r="U133" i="22"/>
  <c r="W133" i="22" s="1"/>
  <c r="U131" i="22"/>
  <c r="W131" i="22" s="1"/>
  <c r="U115" i="22"/>
  <c r="W115" i="22" s="1"/>
  <c r="U122" i="22"/>
  <c r="W122" i="22" s="1"/>
  <c r="AB15" i="12"/>
  <c r="AE15" i="12" s="1"/>
  <c r="AV15" i="12" s="1"/>
  <c r="AB16" i="12"/>
  <c r="AE16" i="12" s="1"/>
  <c r="AV16" i="12" s="1"/>
  <c r="AC15" i="12"/>
  <c r="AF15" i="12" s="1"/>
  <c r="AC16" i="12"/>
  <c r="AF16" i="12" s="1"/>
  <c r="AB14" i="12"/>
  <c r="AE14" i="12" s="1"/>
  <c r="AV14" i="12" s="1"/>
  <c r="AC17" i="12"/>
  <c r="AF17" i="12" s="1"/>
  <c r="AB17" i="12"/>
  <c r="AE17" i="12" s="1"/>
  <c r="AV17" i="12" s="1"/>
  <c r="AC14" i="12"/>
  <c r="AF14" i="12" s="1"/>
  <c r="T46" i="22"/>
  <c r="V46" i="22" s="1"/>
  <c r="AJ46" i="22" s="1"/>
  <c r="T43" i="22"/>
  <c r="V43" i="22" s="1"/>
  <c r="T53" i="22"/>
  <c r="V53" i="22" s="1"/>
  <c r="T44" i="22"/>
  <c r="V44" i="22" s="1"/>
  <c r="T50" i="22"/>
  <c r="V50" i="22" s="1"/>
  <c r="T39" i="22"/>
  <c r="V39" i="22" s="1"/>
  <c r="T45" i="22"/>
  <c r="V45" i="22" s="1"/>
  <c r="T55" i="22"/>
  <c r="V55" i="22" s="1"/>
  <c r="T37" i="22"/>
  <c r="V37" i="22" s="1"/>
  <c r="T40" i="22"/>
  <c r="V40" i="22" s="1"/>
  <c r="T54" i="22"/>
  <c r="V54" i="22" s="1"/>
  <c r="T41" i="22"/>
  <c r="V41" i="22" s="1"/>
  <c r="AJ41" i="22" s="1"/>
  <c r="T36" i="22"/>
  <c r="V36" i="22" s="1"/>
  <c r="AJ36" i="22" s="1"/>
  <c r="T49" i="22"/>
  <c r="V49" i="22" s="1"/>
  <c r="T34" i="22"/>
  <c r="V34" i="22" s="1"/>
  <c r="T51" i="22"/>
  <c r="V51" i="22" s="1"/>
  <c r="T35" i="22"/>
  <c r="V35" i="22" s="1"/>
  <c r="AJ35" i="22" s="1"/>
  <c r="T47" i="22"/>
  <c r="V47" i="22" s="1"/>
  <c r="T42" i="22"/>
  <c r="V42" i="22" s="1"/>
  <c r="T38" i="22"/>
  <c r="V38" i="22" s="1"/>
  <c r="AB23" i="12"/>
  <c r="AE23" i="12" s="1"/>
  <c r="AV23" i="12" s="1"/>
  <c r="AC24" i="12"/>
  <c r="AF24" i="12" s="1"/>
  <c r="AC22" i="12"/>
  <c r="AF22" i="12" s="1"/>
  <c r="AB22" i="12"/>
  <c r="AE22" i="12" s="1"/>
  <c r="AV22" i="12" s="1"/>
  <c r="AC21" i="12"/>
  <c r="AF21" i="12" s="1"/>
  <c r="AC23" i="12"/>
  <c r="AF23" i="12" s="1"/>
  <c r="AB24" i="12"/>
  <c r="AE24" i="12" s="1"/>
  <c r="AV24" i="12" s="1"/>
  <c r="AB21" i="12"/>
  <c r="AE21" i="12" s="1"/>
  <c r="AV21" i="12" s="1"/>
  <c r="U45" i="24"/>
  <c r="W45" i="24" s="1"/>
  <c r="U44" i="24"/>
  <c r="W44" i="24" s="1"/>
  <c r="U46" i="24"/>
  <c r="W46" i="24" s="1"/>
  <c r="U33" i="24"/>
  <c r="W33" i="24" s="1"/>
  <c r="U34" i="24"/>
  <c r="W34" i="24" s="1"/>
  <c r="U32" i="24"/>
  <c r="W32" i="24" s="1"/>
  <c r="U60" i="22"/>
  <c r="W60" i="22" s="1"/>
  <c r="U80" i="22"/>
  <c r="W80" i="22" s="1"/>
  <c r="U77" i="22"/>
  <c r="W77" i="22" s="1"/>
  <c r="U75" i="22"/>
  <c r="W75" i="22" s="1"/>
  <c r="U62" i="22"/>
  <c r="W62" i="22" s="1"/>
  <c r="U66" i="22"/>
  <c r="W66" i="22" s="1"/>
  <c r="U67" i="22"/>
  <c r="W67" i="22" s="1"/>
  <c r="U68" i="22"/>
  <c r="W68" i="22" s="1"/>
  <c r="U70" i="22"/>
  <c r="W70" i="22" s="1"/>
  <c r="U72" i="22"/>
  <c r="W72" i="22" s="1"/>
  <c r="U81" i="22"/>
  <c r="W81" i="22" s="1"/>
  <c r="U79" i="22"/>
  <c r="W79" i="22" s="1"/>
  <c r="U76" i="22"/>
  <c r="W76" i="22" s="1"/>
  <c r="U61" i="22"/>
  <c r="W61" i="22" s="1"/>
  <c r="U63" i="22"/>
  <c r="W63" i="22" s="1"/>
  <c r="U65" i="22"/>
  <c r="W65" i="22" s="1"/>
  <c r="U69" i="22"/>
  <c r="W69" i="22" s="1"/>
  <c r="U71" i="22"/>
  <c r="W71" i="22" s="1"/>
  <c r="U73" i="22"/>
  <c r="W73" i="22" s="1"/>
  <c r="U64" i="22"/>
  <c r="W64" i="22" s="1"/>
  <c r="AB8" i="12"/>
  <c r="AE8" i="12" s="1"/>
  <c r="AV8" i="12" s="1"/>
  <c r="AC10" i="12"/>
  <c r="AF10" i="12" s="1"/>
  <c r="AC7" i="12"/>
  <c r="AF7" i="12" s="1"/>
  <c r="AC8" i="12"/>
  <c r="AF8" i="12" s="1"/>
  <c r="AC9" i="12"/>
  <c r="AF9" i="12" s="1"/>
  <c r="AB9" i="12"/>
  <c r="AE9" i="12" s="1"/>
  <c r="AV9" i="12" s="1"/>
  <c r="AB7" i="12"/>
  <c r="AE7" i="12" s="1"/>
  <c r="AV7" i="12" s="1"/>
  <c r="AW7" i="12" s="1"/>
  <c r="E1" i="12" s="1"/>
  <c r="AB10" i="12"/>
  <c r="AE10" i="12" s="1"/>
  <c r="AV10" i="12" s="1"/>
  <c r="U53" i="22"/>
  <c r="W53" i="22" s="1"/>
  <c r="U42" i="22"/>
  <c r="W42" i="22" s="1"/>
  <c r="U50" i="22"/>
  <c r="W50" i="22" s="1"/>
  <c r="U39" i="22"/>
  <c r="W39" i="22" s="1"/>
  <c r="U45" i="22"/>
  <c r="W45" i="22" s="1"/>
  <c r="U51" i="22"/>
  <c r="W51" i="22" s="1"/>
  <c r="U38" i="22"/>
  <c r="W38" i="22" s="1"/>
  <c r="U46" i="22"/>
  <c r="W46" i="22" s="1"/>
  <c r="U43" i="22"/>
  <c r="W43" i="22" s="1"/>
  <c r="U55" i="22"/>
  <c r="W55" i="22" s="1"/>
  <c r="U44" i="22"/>
  <c r="W44" i="22" s="1"/>
  <c r="U41" i="22"/>
  <c r="W41" i="22" s="1"/>
  <c r="U49" i="22"/>
  <c r="W49" i="22" s="1"/>
  <c r="U54" i="22"/>
  <c r="W54" i="22" s="1"/>
  <c r="U34" i="22"/>
  <c r="W34" i="22" s="1"/>
  <c r="U36" i="22"/>
  <c r="W36" i="22" s="1"/>
  <c r="U35" i="22"/>
  <c r="W35" i="22" s="1"/>
  <c r="U40" i="22"/>
  <c r="W40" i="22" s="1"/>
  <c r="U37" i="22"/>
  <c r="W37" i="22" s="1"/>
  <c r="U47" i="22"/>
  <c r="W47" i="22" s="1"/>
  <c r="U93" i="22"/>
  <c r="W93" i="22" s="1"/>
  <c r="U102" i="22"/>
  <c r="W102" i="22" s="1"/>
  <c r="U90" i="22"/>
  <c r="W90" i="22" s="1"/>
  <c r="U107" i="22"/>
  <c r="W107" i="22" s="1"/>
  <c r="U87" i="22"/>
  <c r="W87" i="22" s="1"/>
  <c r="U99" i="22"/>
  <c r="W99" i="22" s="1"/>
  <c r="U94" i="22"/>
  <c r="W94" i="22" s="1"/>
  <c r="U103" i="22"/>
  <c r="W103" i="22" s="1"/>
  <c r="U89" i="22"/>
  <c r="W89" i="22" s="1"/>
  <c r="U98" i="22"/>
  <c r="W98" i="22" s="1"/>
  <c r="U105" i="22"/>
  <c r="W105" i="22" s="1"/>
  <c r="U106" i="22"/>
  <c r="W106" i="22" s="1"/>
  <c r="U95" i="22"/>
  <c r="W95" i="22" s="1"/>
  <c r="U88" i="22"/>
  <c r="W88" i="22" s="1"/>
  <c r="U86" i="22"/>
  <c r="W86" i="22" s="1"/>
  <c r="U91" i="22"/>
  <c r="W91" i="22" s="1"/>
  <c r="U92" i="22"/>
  <c r="W92" i="22" s="1"/>
  <c r="U96" i="22"/>
  <c r="W96" i="22" s="1"/>
  <c r="U97" i="22"/>
  <c r="W97" i="22" s="1"/>
  <c r="U101" i="22"/>
  <c r="W101" i="22" s="1"/>
  <c r="T70" i="22"/>
  <c r="V70" i="22" s="1"/>
  <c r="AJ70" i="22" s="1"/>
  <c r="T72" i="22"/>
  <c r="V72" i="22" s="1"/>
  <c r="AJ72" i="22" s="1"/>
  <c r="T81" i="22"/>
  <c r="V81" i="22" s="1"/>
  <c r="AJ81" i="22" s="1"/>
  <c r="T79" i="22"/>
  <c r="V79" i="22" s="1"/>
  <c r="AJ79" i="22" s="1"/>
  <c r="T76" i="22"/>
  <c r="V76" i="22" s="1"/>
  <c r="AJ76" i="22" s="1"/>
  <c r="T61" i="22"/>
  <c r="V61" i="22" s="1"/>
  <c r="AJ61" i="22" s="1"/>
  <c r="T63" i="22"/>
  <c r="V63" i="22" s="1"/>
  <c r="AJ63" i="22" s="1"/>
  <c r="T65" i="22"/>
  <c r="V65" i="22" s="1"/>
  <c r="AJ65" i="22" s="1"/>
  <c r="T60" i="22"/>
  <c r="V60" i="22" s="1"/>
  <c r="AJ60" i="22" s="1"/>
  <c r="T69" i="22"/>
  <c r="V69" i="22" s="1"/>
  <c r="AJ69" i="22" s="1"/>
  <c r="T71" i="22"/>
  <c r="V71" i="22" s="1"/>
  <c r="AJ71" i="22" s="1"/>
  <c r="T73" i="22"/>
  <c r="V73" i="22" s="1"/>
  <c r="T80" i="22"/>
  <c r="V80" i="22" s="1"/>
  <c r="T77" i="22"/>
  <c r="V77" i="22" s="1"/>
  <c r="AJ77" i="22" s="1"/>
  <c r="T75" i="22"/>
  <c r="V75" i="22" s="1"/>
  <c r="AJ75" i="22" s="1"/>
  <c r="T62" i="22"/>
  <c r="V62" i="22" s="1"/>
  <c r="AJ62" i="22" s="1"/>
  <c r="T64" i="22"/>
  <c r="V64" i="22" s="1"/>
  <c r="AJ64" i="22" s="1"/>
  <c r="T66" i="22"/>
  <c r="V66" i="22" s="1"/>
  <c r="AJ66" i="22" s="1"/>
  <c r="T67" i="22"/>
  <c r="V67" i="22" s="1"/>
  <c r="AJ67" i="22" s="1"/>
  <c r="T68" i="22"/>
  <c r="V68" i="22" s="1"/>
  <c r="AJ68" i="22" s="1"/>
  <c r="T57" i="24"/>
  <c r="V57" i="24" s="1"/>
  <c r="AJ57" i="24" s="1"/>
  <c r="T58" i="24"/>
  <c r="V58" i="24" s="1"/>
  <c r="AJ58" i="24" s="1"/>
  <c r="T56" i="24"/>
  <c r="V56" i="24" s="1"/>
  <c r="AJ56" i="24" s="1"/>
  <c r="U21" i="24"/>
  <c r="W21" i="24" s="1"/>
  <c r="U22" i="24"/>
  <c r="W22" i="24" s="1"/>
  <c r="U20" i="24"/>
  <c r="W20" i="24" s="1"/>
  <c r="T44" i="24"/>
  <c r="V44" i="24" s="1"/>
  <c r="AJ44" i="24" s="1"/>
  <c r="T45" i="24"/>
  <c r="V45" i="24" s="1"/>
  <c r="T46" i="24"/>
  <c r="V46" i="24" s="1"/>
  <c r="AJ46" i="24" s="1"/>
  <c r="T93" i="22"/>
  <c r="V93" i="22" s="1"/>
  <c r="AJ93" i="22" s="1"/>
  <c r="T92" i="22"/>
  <c r="V92" i="22" s="1"/>
  <c r="AJ92" i="22" s="1"/>
  <c r="T88" i="22"/>
  <c r="V88" i="22" s="1"/>
  <c r="T102" i="22"/>
  <c r="V102" i="22" s="1"/>
  <c r="T90" i="22"/>
  <c r="V90" i="22" s="1"/>
  <c r="AJ90" i="22" s="1"/>
  <c r="T94" i="22"/>
  <c r="V94" i="22" s="1"/>
  <c r="AJ94" i="22" s="1"/>
  <c r="T107" i="22"/>
  <c r="V107" i="22" s="1"/>
  <c r="AJ107" i="22" s="1"/>
  <c r="T87" i="22"/>
  <c r="V87" i="22" s="1"/>
  <c r="AJ87" i="22" s="1"/>
  <c r="T91" i="22"/>
  <c r="V91" i="22" s="1"/>
  <c r="AJ91" i="22" s="1"/>
  <c r="T98" i="22"/>
  <c r="V98" i="22" s="1"/>
  <c r="AJ98" i="22" s="1"/>
  <c r="T99" i="22"/>
  <c r="V99" i="22" s="1"/>
  <c r="T97" i="22"/>
  <c r="V97" i="22" s="1"/>
  <c r="T103" i="22"/>
  <c r="V103" i="22" s="1"/>
  <c r="AJ103" i="22" s="1"/>
  <c r="T101" i="22"/>
  <c r="V101" i="22" s="1"/>
  <c r="AJ101" i="22" s="1"/>
  <c r="T105" i="22"/>
  <c r="V105" i="22" s="1"/>
  <c r="T86" i="22"/>
  <c r="V86" i="22" s="1"/>
  <c r="T89" i="22"/>
  <c r="V89" i="22" s="1"/>
  <c r="AJ89" i="22" s="1"/>
  <c r="T95" i="22"/>
  <c r="V95" i="22" s="1"/>
  <c r="AJ95" i="22" s="1"/>
  <c r="T106" i="22"/>
  <c r="V106" i="22" s="1"/>
  <c r="AJ106" i="22" s="1"/>
  <c r="T96" i="22"/>
  <c r="V96" i="22" s="1"/>
  <c r="T34" i="24"/>
  <c r="V34" i="24" s="1"/>
  <c r="AJ34" i="24" s="1"/>
  <c r="T32" i="24"/>
  <c r="V32" i="24" s="1"/>
  <c r="AJ32" i="24" s="1"/>
  <c r="T33" i="24"/>
  <c r="V33" i="24" s="1"/>
  <c r="AJ33" i="24" s="1"/>
  <c r="T115" i="22"/>
  <c r="V115" i="22" s="1"/>
  <c r="AJ115" i="22" s="1"/>
  <c r="T120" i="22"/>
  <c r="V120" i="22" s="1"/>
  <c r="AJ120" i="22" s="1"/>
  <c r="T112" i="22"/>
  <c r="V112" i="22" s="1"/>
  <c r="AJ112" i="22" s="1"/>
  <c r="T123" i="22"/>
  <c r="V123" i="22" s="1"/>
  <c r="AJ123" i="22" s="1"/>
  <c r="T114" i="22"/>
  <c r="V114" i="22" s="1"/>
  <c r="AJ114" i="22" s="1"/>
  <c r="T119" i="22"/>
  <c r="V119" i="22" s="1"/>
  <c r="AJ119" i="22" s="1"/>
  <c r="T132" i="22"/>
  <c r="V132" i="22" s="1"/>
  <c r="AJ132" i="22" s="1"/>
  <c r="T116" i="22"/>
  <c r="V116" i="22" s="1"/>
  <c r="AJ116" i="22" s="1"/>
  <c r="T117" i="22"/>
  <c r="V117" i="22" s="1"/>
  <c r="AJ117" i="22" s="1"/>
  <c r="T121" i="22"/>
  <c r="V121" i="22" s="1"/>
  <c r="AJ121" i="22" s="1"/>
  <c r="T118" i="22"/>
  <c r="V118" i="22" s="1"/>
  <c r="AJ118" i="22" s="1"/>
  <c r="T122" i="22"/>
  <c r="V122" i="22" s="1"/>
  <c r="AJ122" i="22" s="1"/>
  <c r="T125" i="22"/>
  <c r="V125" i="22" s="1"/>
  <c r="AJ125" i="22" s="1"/>
  <c r="T133" i="22"/>
  <c r="V133" i="22" s="1"/>
  <c r="AJ133" i="22" s="1"/>
  <c r="T128" i="22"/>
  <c r="V128" i="22" s="1"/>
  <c r="AJ128" i="22" s="1"/>
  <c r="AK113" i="22" s="1"/>
  <c r="T127" i="22"/>
  <c r="V127" i="22" s="1"/>
  <c r="AJ127" i="22" s="1"/>
  <c r="T124" i="22"/>
  <c r="V124" i="22" s="1"/>
  <c r="AJ124" i="22" s="1"/>
  <c r="T131" i="22"/>
  <c r="V131" i="22" s="1"/>
  <c r="AJ131" i="22" s="1"/>
  <c r="T129" i="22"/>
  <c r="V129" i="22" s="1"/>
  <c r="AJ129" i="22" s="1"/>
  <c r="T113" i="22"/>
  <c r="V113" i="22" s="1"/>
  <c r="AJ113" i="22" s="1"/>
  <c r="T20" i="24"/>
  <c r="V20" i="24" s="1"/>
  <c r="T22" i="24"/>
  <c r="V22" i="24" s="1"/>
  <c r="AJ22" i="24" s="1"/>
  <c r="T21" i="24"/>
  <c r="V21" i="24" s="1"/>
  <c r="AJ21" i="24" s="1"/>
  <c r="AR28" i="25"/>
  <c r="AT67" i="29"/>
  <c r="AE43" i="25"/>
  <c r="V28" i="25"/>
  <c r="AH42" i="25"/>
  <c r="AT10" i="29"/>
  <c r="AT50" i="29"/>
  <c r="W22" i="25"/>
  <c r="AR12" i="25"/>
  <c r="V22" i="25"/>
  <c r="W32" i="25"/>
  <c r="AE42" i="25"/>
  <c r="AR38" i="25"/>
  <c r="W38" i="25"/>
  <c r="AG17" i="25"/>
  <c r="AT48" i="29"/>
  <c r="AG37" i="25"/>
  <c r="V27" i="25"/>
  <c r="AZ52" i="28"/>
  <c r="AD43" i="25"/>
  <c r="AT98" i="29"/>
  <c r="AD42" i="25"/>
  <c r="V12" i="25"/>
  <c r="AT97" i="29"/>
  <c r="AT75" i="29"/>
  <c r="V18" i="25"/>
  <c r="AT59" i="29"/>
  <c r="AT61" i="29"/>
  <c r="AT58" i="29"/>
  <c r="AT84" i="29"/>
  <c r="AT24" i="29"/>
  <c r="AT26" i="29"/>
  <c r="AT11" i="29"/>
  <c r="AT43" i="29"/>
  <c r="AT51" i="29"/>
  <c r="AT72" i="29"/>
  <c r="AT20" i="29"/>
  <c r="AZ59" i="28"/>
  <c r="AT80" i="29"/>
  <c r="AT82" i="29"/>
  <c r="AZ39" i="28"/>
  <c r="AT7" i="29"/>
  <c r="AT96" i="29"/>
  <c r="AZ26" i="28"/>
  <c r="AT56" i="29"/>
  <c r="AZ33" i="28"/>
  <c r="AT49" i="29"/>
  <c r="AH27" i="25"/>
  <c r="AT55" i="29"/>
  <c r="AT31" i="29"/>
  <c r="V23" i="25"/>
  <c r="AG23" i="25"/>
  <c r="AD22" i="25"/>
  <c r="AG22" i="25"/>
  <c r="AT12" i="29"/>
  <c r="AG32" i="25"/>
  <c r="AB7" i="17"/>
  <c r="AH22" i="25"/>
  <c r="W18" i="25"/>
  <c r="AR37" i="25"/>
  <c r="W33" i="25"/>
  <c r="AR33" i="25"/>
  <c r="AT22" i="25"/>
  <c r="AG28" i="25"/>
  <c r="AG33" i="25"/>
  <c r="AT63" i="29"/>
  <c r="AY34" i="17"/>
  <c r="AT33" i="29"/>
  <c r="AT25" i="29"/>
  <c r="AT23" i="29"/>
  <c r="AT27" i="29"/>
  <c r="AT91" i="29"/>
  <c r="AT8" i="29"/>
  <c r="AT13" i="29"/>
  <c r="AT79" i="29"/>
  <c r="AT85" i="29"/>
  <c r="AK8" i="22"/>
  <c r="AU34" i="23"/>
  <c r="AU79" i="13"/>
  <c r="AT46" i="29"/>
  <c r="AT45" i="29"/>
  <c r="AK112" i="22"/>
  <c r="AU7" i="23"/>
  <c r="AU86" i="23"/>
  <c r="AT7" i="38"/>
  <c r="AU91" i="13"/>
  <c r="AT99" i="29"/>
  <c r="AT94" i="29"/>
  <c r="AZ65" i="28"/>
  <c r="AU87" i="23"/>
  <c r="AT69" i="29"/>
  <c r="AT74" i="29"/>
  <c r="AT68" i="29"/>
  <c r="AX79" i="19"/>
  <c r="AT73" i="29"/>
  <c r="AT20" i="38"/>
  <c r="AZ7" i="28"/>
  <c r="AT44" i="29"/>
  <c r="AT47" i="29"/>
  <c r="AT32" i="29"/>
  <c r="AT35" i="29"/>
  <c r="AT41" i="38"/>
  <c r="AT14" i="29"/>
  <c r="AT39" i="29"/>
  <c r="W37" i="25"/>
  <c r="W23" i="25"/>
  <c r="AG27" i="25"/>
  <c r="AG38" i="25"/>
  <c r="AR27" i="25"/>
  <c r="AU60" i="23"/>
  <c r="AU113" i="23"/>
  <c r="W17" i="25"/>
  <c r="AR20" i="10"/>
  <c r="F1" i="10" s="1"/>
  <c r="AK7" i="22"/>
  <c r="AT37" i="29"/>
  <c r="AT62" i="29"/>
  <c r="AT70" i="29"/>
  <c r="AY35" i="17"/>
  <c r="AH8" i="25"/>
  <c r="AD18" i="25"/>
  <c r="AH23" i="25"/>
  <c r="AU35" i="23"/>
  <c r="AT81" i="29"/>
  <c r="AT95" i="29"/>
  <c r="AT71" i="29"/>
  <c r="AH28" i="25"/>
  <c r="AT37" i="25"/>
  <c r="AT57" i="29"/>
  <c r="AY60" i="17"/>
  <c r="AT86" i="29"/>
  <c r="AU8" i="23"/>
  <c r="AT27" i="38"/>
  <c r="C1" i="9"/>
  <c r="AJ5" i="16"/>
  <c r="E1" i="16" s="1"/>
  <c r="AK60" i="22"/>
  <c r="AE7" i="25"/>
  <c r="AT21" i="29"/>
  <c r="AY112" i="17"/>
  <c r="AT15" i="29"/>
  <c r="AT93" i="29"/>
  <c r="AY61" i="17"/>
  <c r="AY113" i="17"/>
  <c r="AT36" i="29"/>
  <c r="AT38" i="29"/>
  <c r="AT34" i="29"/>
  <c r="AT38" i="25"/>
  <c r="AH12" i="25"/>
  <c r="V17" i="25"/>
  <c r="AE18" i="25"/>
  <c r="AT83" i="29"/>
  <c r="AY87" i="17"/>
  <c r="AB8" i="17"/>
  <c r="AU19" i="13"/>
  <c r="AT22" i="29"/>
  <c r="AT9" i="29"/>
  <c r="AT87" i="29"/>
  <c r="AU112" i="23"/>
  <c r="AU31" i="13"/>
  <c r="AT92" i="29"/>
  <c r="AY86" i="17"/>
  <c r="AU61" i="23"/>
  <c r="AD33" i="25"/>
  <c r="AH13" i="25"/>
  <c r="AG8" i="25"/>
  <c r="AT23" i="25"/>
  <c r="AD37" i="25"/>
  <c r="W43" i="25"/>
  <c r="V42" i="25"/>
  <c r="AG42" i="25"/>
  <c r="W42" i="25"/>
  <c r="W7" i="25"/>
  <c r="AR7" i="25"/>
  <c r="V7" i="25"/>
  <c r="AE27" i="25"/>
  <c r="AT27" i="25"/>
  <c r="AT32" i="25"/>
  <c r="AE32" i="25"/>
  <c r="AD32" i="25"/>
  <c r="AE28" i="25"/>
  <c r="AT28" i="25"/>
  <c r="AD28" i="25"/>
  <c r="AZ46" i="28"/>
  <c r="AH38" i="25"/>
  <c r="AH37" i="25"/>
  <c r="AH33" i="25"/>
  <c r="AG12" i="25"/>
  <c r="AG18" i="25"/>
  <c r="V13" i="25"/>
  <c r="AD12" i="25"/>
  <c r="AD17" i="25"/>
  <c r="AT13" i="25"/>
  <c r="AE23" i="25"/>
  <c r="V43" i="25"/>
  <c r="AD27" i="25"/>
  <c r="AE13" i="25"/>
  <c r="AH18" i="25"/>
  <c r="AE8" i="25"/>
  <c r="AG43" i="25"/>
  <c r="AT7" i="25"/>
  <c r="AD7" i="25"/>
  <c r="AT12" i="25"/>
  <c r="AT33" i="25"/>
  <c r="AH32" i="25"/>
  <c r="AD38" i="25"/>
  <c r="AR17" i="25"/>
  <c r="W13" i="25"/>
  <c r="W8" i="25"/>
  <c r="V8" i="25"/>
  <c r="AG13" i="25"/>
  <c r="AT17" i="25"/>
  <c r="AT8" i="25"/>
  <c r="AR42" i="25"/>
  <c r="AG7" i="25"/>
  <c r="AH17" i="25"/>
  <c r="AT34" i="38"/>
  <c r="AZ20" i="28"/>
  <c r="AZ8" i="27"/>
  <c r="AZ113" i="27"/>
  <c r="AU7" i="13"/>
  <c r="BN7" i="45"/>
  <c r="E1" i="45" s="1"/>
  <c r="AZ60" i="27"/>
  <c r="AU43" i="13"/>
  <c r="BH71" i="46"/>
  <c r="BH92" i="46"/>
  <c r="BH43" i="46"/>
  <c r="AZ86" i="27"/>
  <c r="AW13" i="19"/>
  <c r="AW10" i="19"/>
  <c r="BH74" i="46"/>
  <c r="BH73" i="46"/>
  <c r="BH72" i="46"/>
  <c r="AW45" i="19"/>
  <c r="BH22" i="46"/>
  <c r="BH19" i="46"/>
  <c r="AW22" i="19"/>
  <c r="AW63" i="19"/>
  <c r="AW55" i="19"/>
  <c r="AW36" i="19"/>
  <c r="AW33" i="19"/>
  <c r="BH91" i="46"/>
  <c r="BH98" i="46"/>
  <c r="BH93" i="46"/>
  <c r="BH96" i="46"/>
  <c r="AZ34" i="27"/>
  <c r="AZ61" i="27"/>
  <c r="AX91" i="19"/>
  <c r="AZ112" i="27"/>
  <c r="BI79" i="46"/>
  <c r="BI7" i="46"/>
  <c r="BH50" i="46"/>
  <c r="AZ87" i="27"/>
  <c r="BB7" i="18"/>
  <c r="E1" i="18" s="1"/>
  <c r="AW72" i="19"/>
  <c r="BH68" i="46"/>
  <c r="AW50" i="19"/>
  <c r="AW46" i="19"/>
  <c r="BH21" i="46"/>
  <c r="BH23" i="46"/>
  <c r="BH26" i="46"/>
  <c r="AU55" i="13"/>
  <c r="AW24" i="19"/>
  <c r="AW57" i="19"/>
  <c r="BH94" i="46"/>
  <c r="BH97" i="46"/>
  <c r="BH75" i="46"/>
  <c r="AZ7" i="27"/>
  <c r="AU67" i="13"/>
  <c r="BH49" i="46"/>
  <c r="BH48" i="46"/>
  <c r="BH46" i="46"/>
  <c r="BH44" i="46"/>
  <c r="BH56" i="46"/>
  <c r="BI55" i="46" s="1"/>
  <c r="AW8" i="19"/>
  <c r="AW73" i="19"/>
  <c r="BH67" i="46"/>
  <c r="BH70" i="46"/>
  <c r="BH69" i="46"/>
  <c r="AW51" i="19"/>
  <c r="AW47" i="19"/>
  <c r="AW43" i="19"/>
  <c r="BH24" i="46"/>
  <c r="AZ35" i="27"/>
  <c r="BI31" i="46"/>
  <c r="BH99" i="46"/>
  <c r="BH95" i="46"/>
  <c r="AK21" i="24"/>
  <c r="AJ105" i="22" l="1"/>
  <c r="AJ99" i="22"/>
  <c r="AJ88" i="22"/>
  <c r="AJ45" i="24"/>
  <c r="AJ73" i="22"/>
  <c r="AJ47" i="22"/>
  <c r="AJ49" i="22"/>
  <c r="AJ40" i="22"/>
  <c r="AJ39" i="22"/>
  <c r="AJ43" i="22"/>
  <c r="AJ37" i="22"/>
  <c r="AJ50" i="22"/>
  <c r="V32" i="25"/>
  <c r="AR32" i="25"/>
  <c r="AJ38" i="22"/>
  <c r="AJ51" i="22"/>
  <c r="AJ55" i="22"/>
  <c r="AJ44" i="22"/>
  <c r="AJ20" i="24"/>
  <c r="AK20" i="24" s="1"/>
  <c r="F1" i="24" s="1"/>
  <c r="AJ96" i="22"/>
  <c r="AJ86" i="22"/>
  <c r="AJ97" i="22"/>
  <c r="AJ102" i="22"/>
  <c r="AJ80" i="22"/>
  <c r="AJ42" i="22"/>
  <c r="AJ34" i="22"/>
  <c r="AJ54" i="22"/>
  <c r="AJ45" i="22"/>
  <c r="AJ53" i="22"/>
  <c r="AT19" i="29"/>
  <c r="AH43" i="25"/>
  <c r="AV43" i="25" s="1"/>
  <c r="AT43" i="25"/>
  <c r="AV17" i="25"/>
  <c r="AU91" i="29"/>
  <c r="AU7" i="29"/>
  <c r="AU43" i="29"/>
  <c r="F1" i="38"/>
  <c r="AU55" i="29"/>
  <c r="AV22" i="25"/>
  <c r="AU67" i="29"/>
  <c r="AV27" i="25"/>
  <c r="AV37" i="25"/>
  <c r="AV18" i="25"/>
  <c r="F1" i="17"/>
  <c r="F1" i="28"/>
  <c r="AV42" i="25"/>
  <c r="AV8" i="25"/>
  <c r="AV38" i="25"/>
  <c r="AV33" i="25"/>
  <c r="AV28" i="25"/>
  <c r="AV7" i="25"/>
  <c r="F1" i="23"/>
  <c r="AU79" i="29"/>
  <c r="AU31" i="29"/>
  <c r="AV23" i="25"/>
  <c r="AU19" i="29"/>
  <c r="AV32" i="25"/>
  <c r="AV13" i="25"/>
  <c r="AV12" i="25"/>
  <c r="AX31" i="19"/>
  <c r="E1" i="13"/>
  <c r="AX7" i="19"/>
  <c r="AX19" i="19"/>
  <c r="AX67" i="19"/>
  <c r="F1" i="27"/>
  <c r="BI43" i="46"/>
  <c r="BI67" i="46"/>
  <c r="BI91" i="46"/>
  <c r="AX43" i="19"/>
  <c r="AX55" i="19"/>
  <c r="BI19" i="46"/>
  <c r="AK35" i="22" l="1"/>
  <c r="AK87" i="22"/>
  <c r="AK34" i="22"/>
  <c r="F1" i="22" s="1"/>
  <c r="AK86" i="22"/>
  <c r="AK61" i="22"/>
  <c r="E1" i="29"/>
  <c r="AW7" i="25"/>
  <c r="E1" i="25" s="1"/>
  <c r="E1" i="19"/>
  <c r="E1" i="46"/>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<sst xmlns="http://schemas.openxmlformats.org/spreadsheetml/2006/main" count="4019" uniqueCount="1157">
  <si>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</si>
  <si>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</si>
  <si>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</si>
  <si>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</si>
  <si>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</si>
  <si>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COMexpress Design Guide:COMexpress Module Base SPEC Revision 2.1-20120514</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</si>
  <si>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</si>
  <si>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</si>
  <si>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</si>
  <si>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</si>
  <si>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</si>
  <si>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</si>
  <si>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</si>
  <si>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</si>
  <si>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</si>
  <si>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</si>
  <si>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</si>
  <si>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</si>
  <si>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</si>
  <si>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</si>
  <si>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</si>
  <si>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</si>
  <si>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</si>
  <si>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</si>
  <si>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</si>
  <si>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</si>
  <si>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</si>
  <si>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</si>
  <si>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</si>
  <si>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</si>
  <si>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</si>
  <si>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</si>
  <si>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</si>
  <si>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</si>
  <si>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</si>
  <si>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</si>
  <si>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</si>
  <si>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</si>
  <si>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</si>
  <si>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</si>
  <si>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</si>
  <si>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</si>
  <si>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</si>
  <si>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DDI1_CLK/AUX+</t>
    <phoneticPr fontId="45" type="noConversion"/>
  </si>
  <si>
    <t>DDI1_DATA/AUX-</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</si>
  <si>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</si>
  <si>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</si>
  <si>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</si>
  <si>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</si>
  <si>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</si>
  <si>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</si>
  <si>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</si>
  <si>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</si>
  <si>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</si>
  <si>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</si>
  <si>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</si>
  <si>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</si>
  <si>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</si>
  <si>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</si>
  <si>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</si>
  <si>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</si>
  <si>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</si>
  <si>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</si>
  <si>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</si>
  <si>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</si>
  <si>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</si>
  <si>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</si>
  <si>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</si>
  <si>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</si>
  <si>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</si>
  <si>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</si>
  <si>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</si>
  <si>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</si>
  <si>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</si>
  <si>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</si>
  <si>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</si>
  <si>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</si>
  <si>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Space with other signals (mils)</t>
    <phoneticPr fontId="4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</si>
  <si>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</si>
  <si>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</si>
  <si>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</si>
  <si>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</si>
  <si>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</si>
  <si>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</si>
  <si>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</si>
  <si>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</si>
  <si>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</si>
  <si>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</si>
  <si>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</si>
  <si>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</si>
  <si>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</si>
  <si>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</si>
  <si>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</si>
  <si>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</si>
  <si>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</si>
  <si>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</si>
  <si>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</si>
  <si>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</si>
  <si>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</si>
  <si>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</si>
  <si>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</si>
  <si>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</si>
  <si>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</si>
  <si>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</si>
  <si>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</si>
  <si>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</si>
  <si>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</si>
  <si>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</si>
  <si>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</si>
  <si>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</si>
  <si>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</si>
  <si>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</si>
  <si>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</si>
  <si>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</si>
  <si>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</si>
  <si>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</si>
  <si>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</si>
  <si>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</si>
  <si>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</si>
  <si>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</si>
  <si>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</si>
  <si>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</si>
  <si>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</si>
  <si>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</si>
  <si>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</si>
  <si>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</si>
  <si>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</si>
  <si>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</si>
  <si>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</si>
  <si>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</si>
  <si>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</si>
  <si>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</si>
  <si>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</si>
  <si>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</si>
  <si>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</si>
  <si>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</si>
  <si>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</si>
  <si>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</si>
  <si>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</si>
  <si>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</si>
  <si>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</si>
  <si>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</si>
  <si>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</si>
  <si>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</si>
  <si>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</si>
  <si>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</si>
  <si>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</si>
  <si>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</si>
  <si>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</si>
  <si>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</si>
  <si>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</si>
  <si>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</si>
  <si>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</si>
  <si>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</si>
  <si>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</si>
  <si>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</si>
  <si>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</si>
  <si>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</si>
  <si>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</si>
  <si>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</si>
  <si>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</si>
  <si>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</si>
  <si>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</si>
  <si>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</si>
  <si>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</si>
  <si>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</si>
  <si>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</si>
  <si>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</si>
  <si>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</si>
  <si>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</si>
  <si>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</si>
  <si>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</si>
  <si>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</si>
  <si>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</si>
  <si>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</si>
  <si>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</si>
  <si>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</si>
  <si>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</si>
  <si>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</si>
  <si>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</si>
  <si>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</si>
  <si>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</si>
  <si>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</si>
  <si>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</si>
  <si>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</si>
  <si>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</si>
  <si>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</si>
  <si>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</si>
  <si>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</si>
  <si>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</si>
  <si>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</si>
  <si>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</si>
  <si>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</si>
  <si>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</si>
  <si>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</si>
  <si>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</si>
  <si>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</si>
  <si>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</si>
  <si>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</si>
  <si>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</si>
  <si>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</si>
  <si>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</si>
  <si>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</si>
  <si>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</si>
  <si>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</si>
  <si>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</si>
  <si>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</si>
  <si>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</si>
  <si>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</si>
  <si>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</si>
  <si>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</si>
  <si>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</si>
  <si>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</si>
  <si>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</si>
  <si>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</si>
  <si>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</si>
  <si>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</si>
  <si>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</si>
  <si>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</si>
  <si>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</si>
  <si>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</si>
  <si>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</si>
  <si>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</si>
  <si>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</si>
  <si>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</si>
  <si>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</si>
  <si>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</si>
  <si>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</si>
  <si>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</si>
  <si>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</si>
  <si>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</si>
  <si>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</si>
  <si>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</si>
  <si>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</si>
  <si>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</si>
  <si>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</si>
  <si>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</si>
  <si>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</si>
  <si>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</si>
  <si>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</si>
  <si>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</si>
  <si>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</si>
  <si>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</si>
  <si>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</si>
  <si>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</si>
  <si>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</si>
  <si>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</si>
  <si>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</si>
  <si>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</si>
  <si>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</si>
  <si>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</si>
  <si>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</si>
  <si>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</si>
  <si>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</si>
  <si>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</si>
  <si>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</si>
  <si>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</si>
  <si>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</si>
  <si>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</si>
  <si>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</si>
  <si>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</si>
  <si>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</si>
  <si>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</si>
  <si>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</si>
  <si>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</si>
  <si>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</si>
  <si>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</si>
  <si>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</si>
  <si>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</si>
  <si>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</si>
  <si>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</si>
  <si>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</si>
  <si>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</si>
  <si>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</si>
  <si>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</si>
  <si>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</si>
  <si>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</si>
  <si>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</si>
  <si>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</si>
  <si>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</si>
  <si>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</si>
  <si>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</si>
  <si>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</si>
  <si>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</si>
  <si>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</si>
  <si>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</si>
  <si>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</si>
  <si>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</si>
  <si>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</si>
  <si>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</si>
  <si>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</si>
  <si>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</si>
  <si>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</si>
  <si>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</si>
  <si>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</si>
  <si>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</si>
  <si>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</si>
  <si>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</si>
  <si>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</si>
  <si>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</si>
  <si>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</si>
  <si>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</si>
  <si>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</si>
  <si>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</si>
  <si>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</si>
  <si>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</si>
  <si>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</si>
  <si>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</si>
  <si>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</si>
  <si>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</si>
  <si>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</si>
  <si>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</si>
  <si>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</si>
  <si>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</si>
  <si>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</si>
  <si>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</si>
  <si>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</si>
  <si>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</si>
  <si>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</si>
  <si>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</si>
  <si>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</si>
  <si>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</si>
  <si>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</si>
  <si>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</si>
  <si>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</si>
  <si>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</si>
  <si>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</si>
  <si>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</si>
  <si>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</si>
  <si>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</si>
  <si>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</si>
  <si>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</si>
  <si>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</si>
  <si>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</si>
  <si>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</si>
  <si>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</si>
  <si>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</si>
  <si>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</si>
  <si>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</si>
  <si>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</si>
  <si>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</si>
  <si>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</si>
  <si>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</si>
  <si>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</si>
  <si>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</si>
  <si>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</si>
  <si>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</si>
  <si>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</si>
  <si>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</si>
  <si>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</si>
  <si>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</si>
  <si>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</si>
  <si>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</si>
  <si>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</si>
  <si>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</si>
  <si>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</si>
  <si>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</si>
  <si>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</si>
  <si>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</si>
  <si>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</si>
  <si>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</si>
  <si>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</si>
  <si>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</si>
  <si>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</si>
  <si>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</si>
  <si>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</si>
  <si>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</si>
  <si>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</si>
  <si>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</si>
  <si>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</si>
  <si>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</si>
  <si>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</si>
  <si>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</si>
  <si>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</si>
  <si>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</si>
  <si>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</si>
  <si>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</si>
  <si>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</si>
  <si>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</si>
  <si>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</si>
  <si>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</si>
  <si>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</si>
  <si>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</si>
  <si>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</si>
  <si>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</si>
  <si>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</si>
  <si>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</si>
  <si>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</si>
  <si>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</si>
  <si>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</si>
  <si>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</si>
  <si>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</si>
  <si>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</si>
  <si>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</si>
  <si>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</si>
  <si>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</si>
  <si>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</si>
  <si>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</si>
  <si>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</si>
  <si>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</si>
  <si>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</si>
  <si>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</si>
  <si>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</si>
  <si>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</si>
  <si>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</si>
  <si>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</si>
  <si>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</si>
  <si>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</si>
  <si>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</si>
  <si>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</si>
  <si>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</si>
  <si>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</si>
  <si>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</si>
  <si>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</si>
  <si>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</si>
  <si>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</si>
  <si>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</si>
  <si>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</si>
  <si>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</si>
  <si>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</si>
  <si>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</si>
  <si>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</si>
  <si>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</si>
  <si>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</si>
  <si>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</si>
  <si>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</si>
  <si>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</si>
  <si>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</si>
  <si>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</si>
  <si>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</si>
  <si>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</si>
  <si>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</si>
  <si>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</si>
  <si>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</si>
  <si>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</si>
  <si>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</si>
  <si>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</si>
  <si>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</si>
  <si>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</si>
  <si>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</si>
  <si>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</si>
  <si>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</si>
  <si>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</si>
  <si>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</si>
  <si>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</si>
  <si>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</si>
  <si>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</si>
  <si>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</si>
  <si>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</si>
  <si>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</si>
  <si>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</si>
  <si>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</si>
  <si>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</si>
  <si>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</si>
  <si>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</si>
  <si>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</si>
  <si>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</si>
  <si>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</si>
  <si>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</si>
  <si>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</si>
  <si>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</si>
  <si>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</si>
  <si>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</si>
  <si>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</si>
  <si>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</si>
  <si>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</si>
  <si>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</si>
  <si>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</si>
  <si>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</si>
  <si>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</si>
  <si>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</si>
  <si>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</si>
  <si>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</si>
  <si>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</si>
  <si>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</si>
  <si>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</si>
  <si>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</si>
  <si>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</si>
  <si>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</si>
  <si>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</si>
  <si>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</si>
  <si>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</si>
  <si>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</si>
  <si>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</si>
  <si>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</si>
  <si>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</si>
  <si>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</si>
  <si>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</si>
  <si>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</si>
  <si>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</si>
  <si>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</si>
  <si>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</si>
  <si>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</si>
  <si>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</si>
  <si>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</si>
  <si>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</si>
  <si>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</si>
  <si>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</si>
  <si>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</si>
  <si>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</si>
  <si>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</si>
  <si>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</si>
  <si>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</si>
  <si>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</si>
  <si>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</si>
  <si>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</si>
  <si>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</si>
  <si>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</si>
  <si>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</si>
  <si>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</si>
  <si>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</si>
  <si>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</si>
  <si>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</si>
  <si>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</si>
  <si>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</si>
  <si>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</si>
  <si>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</si>
  <si>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</si>
  <si>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</si>
  <si>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</si>
  <si>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</si>
  <si>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</si>
  <si>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</si>
  <si>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</si>
  <si>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</si>
  <si>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</si>
  <si>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</si>
  <si>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</si>
  <si>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</si>
  <si>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</si>
  <si>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</si>
  <si>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</si>
  <si>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</si>
  <si>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</si>
  <si>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</si>
  <si>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</si>
  <si>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</si>
  <si>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</si>
  <si>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</si>
  <si>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</si>
  <si>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</si>
  <si>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</si>
  <si>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</si>
  <si>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</si>
  <si>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</si>
  <si>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</si>
  <si>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</si>
  <si>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</si>
  <si>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</si>
  <si>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</si>
  <si>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</si>
  <si>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</si>
  <si>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</si>
  <si>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</si>
  <si>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</si>
  <si>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</si>
  <si>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</si>
  <si>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</si>
  <si>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</si>
  <si>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</si>
  <si>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</si>
  <si>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</si>
  <si>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</si>
  <si>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</si>
  <si>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</si>
  <si>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</si>
  <si>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</si>
  <si>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</si>
  <si>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</si>
  <si>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</si>
  <si>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</si>
  <si>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</si>
  <si>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</si>
  <si>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</si>
  <si>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</si>
  <si>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</si>
  <si>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</si>
  <si>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</si>
  <si>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</si>
  <si>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</si>
  <si>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</si>
  <si>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</si>
  <si>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</si>
  <si>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</si>
  <si>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</si>
  <si>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</si>
  <si>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</si>
  <si>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</si>
  <si>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</si>
  <si>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</si>
  <si>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</si>
  <si>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</si>
  <si>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</si>
  <si>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</si>
  <si>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</si>
  <si>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</si>
  <si>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</si>
  <si>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</si>
  <si>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</si>
  <si>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</si>
  <si>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</si>
  <si>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</si>
  <si>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</si>
  <si>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</si>
  <si>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</si>
  <si>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</si>
  <si>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</si>
  <si>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</si>
  <si>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</si>
  <si>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</si>
  <si>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</si>
  <si>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</si>
  <si>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</si>
  <si>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</si>
  <si>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</si>
  <si>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</si>
  <si>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</si>
  <si>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</si>
  <si>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</si>
  <si>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</si>
  <si>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</si>
  <si>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</si>
  <si>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</si>
  <si>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</si>
  <si>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</si>
  <si>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</si>
  <si>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</si>
  <si>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</si>
  <si>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</si>
  <si>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</si>
  <si>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</si>
  <si>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</si>
  <si>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</si>
  <si>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</si>
  <si>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</si>
  <si>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</si>
  <si>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</si>
  <si>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</si>
  <si>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</si>
  <si>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</si>
  <si>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</si>
  <si>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</si>
  <si>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</si>
  <si>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</si>
  <si>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</si>
  <si>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</si>
  <si>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</si>
  <si>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</si>
  <si>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</si>
  <si>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</si>
  <si>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</si>
  <si>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</si>
  <si>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</si>
  <si>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</si>
  <si>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</si>
  <si>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</si>
  <si>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</si>
  <si>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</si>
  <si>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</si>
  <si>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</si>
  <si>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</si>
  <si>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</si>
  <si>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HDA_SDOUT</t>
  </si>
  <si>
    <t>USB_PN0</t>
    <phoneticPr fontId="35" type="noConversion"/>
  </si>
  <si>
    <t>USB_PP0</t>
    <phoneticPr fontId="35" type="noConversion"/>
  </si>
  <si>
    <t>USB_PN1</t>
    <phoneticPr fontId="35" type="noConversion"/>
  </si>
  <si>
    <t>USB_PP1</t>
    <phoneticPr fontId="35" type="noConversion"/>
  </si>
  <si>
    <t>USB_PN2</t>
    <phoneticPr fontId="35" type="noConversion"/>
  </si>
  <si>
    <t>USB_PP2</t>
    <phoneticPr fontId="35" type="noConversion"/>
  </si>
  <si>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</si>
  <si>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</si>
  <si>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</si>
  <si>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</si>
  <si>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</si>
  <si>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</si>
  <si>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Target</t>
    <phoneticPr fontId="35" type="noConversion"/>
  </si>
  <si>
    <t>SPI Design Guidelines</t>
    <phoneticPr fontId="35" type="noConversion"/>
  </si>
  <si>
    <t>SPI_CLK</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</si>
  <si>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</si>
  <si>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</si>
  <si>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</si>
  <si>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</si>
  <si>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</si>
  <si>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</si>
  <si>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</si>
  <si>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</si>
  <si>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</si>
  <si>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</si>
  <si>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</si>
  <si>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</si>
  <si>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</si>
  <si>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</si>
  <si>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</si>
  <si>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</si>
  <si>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</si>
  <si>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</si>
  <si>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</si>
  <si>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</si>
  <si>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</si>
  <si>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</si>
  <si>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</si>
  <si>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</si>
  <si>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</si>
  <si>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</si>
  <si>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</si>
  <si>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</si>
  <si>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</si>
  <si>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</si>
  <si>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</si>
  <si>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</si>
  <si>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</si>
  <si>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</si>
  <si>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</si>
  <si>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</si>
  <si>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</si>
  <si>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</si>
  <si>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</si>
  <si>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</si>
  <si>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</si>
  <si>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</si>
  <si>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</si>
  <si>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</si>
  <si>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</si>
  <si>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</si>
  <si>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</si>
  <si>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</si>
  <si>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</si>
  <si>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</si>
  <si>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</si>
  <si>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</si>
  <si>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</si>
  <si>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</si>
  <si>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</si>
  <si>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</si>
  <si>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</si>
  <si>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 xml:space="preserve">Impedances </t>
    <phoneticPr fontId="45" type="noConversion"/>
  </si>
  <si>
    <t>Impedances</t>
    <phoneticPr fontId="45" type="noConversion"/>
  </si>
  <si>
    <t>Zo=50ohm</t>
    <phoneticPr fontId="45" type="noConversion"/>
  </si>
  <si>
    <t>Zo=50ohm</t>
    <phoneticPr fontId="45" type="noConversion"/>
  </si>
  <si>
    <t>Zdiff=80ohm</t>
    <phoneticPr fontId="45"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</si>
  <si>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</si>
  <si>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</si>
  <si>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</si>
  <si>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</si>
  <si>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</si>
  <si>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</si>
  <si>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</si>
  <si>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</si>
  <si>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</si>
  <si>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</si>
  <si>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</si>
  <si>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</si>
  <si>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</si>
  <si>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</si>
  <si>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</si>
  <si>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</si>
  <si>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</si>
  <si>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</si>
  <si>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</si>
  <si>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</si>
  <si>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</si>
  <si>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</si>
  <si>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</si>
  <si>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</si>
  <si>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</si>
  <si>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</si>
  <si>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</si>
  <si>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</si>
  <si>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</si>
  <si>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</si>
  <si>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</si>
  <si>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</si>
  <si>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</si>
  <si>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NA</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</si>
  <si>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</si>
  <si>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</si>
  <si>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</si>
  <si>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</si>
  <si>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</si>
  <si>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</si>
  <si>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</si>
  <si>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</si>
  <si>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</si>
  <si>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</si>
  <si>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</si>
  <si>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</si>
  <si>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</si>
  <si>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</si>
  <si>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</si>
  <si>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</si>
  <si>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</si>
  <si>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</si>
  <si>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</si>
  <si>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</si>
  <si>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</si>
  <si>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</si>
  <si>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</si>
  <si>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</si>
  <si>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</si>
  <si>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</si>
  <si>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</si>
  <si>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Space with 
other signals(mils)</t>
    <phoneticPr fontId="45" type="noConversion"/>
  </si>
  <si>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</si>
  <si>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</si>
  <si>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</si>
  <si>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</si>
  <si>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</si>
  <si>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</si>
  <si>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</si>
  <si>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</si>
  <si>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</si>
  <si>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</si>
  <si>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</si>
  <si>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</si>
  <si>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</si>
  <si>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</si>
  <si>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</si>
  <si>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</si>
  <si>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</si>
  <si>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</si>
  <si>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</si>
  <si>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SPI_MISO</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</si>
  <si>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</si>
  <si>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</si>
  <si>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</si>
  <si>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</si>
  <si>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</si>
  <si>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5" type="noConversion"/>
  </si>
  <si>
    <t>Zo=50ohm</t>
    <phoneticPr fontId="35" type="noConversion"/>
  </si>
  <si>
    <t>Zo=50ohm</t>
    <phoneticPr fontId="35" type="noConversion"/>
  </si>
  <si>
    <t>Space(mils)</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</si>
  <si>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</si>
  <si>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</si>
  <si>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</si>
  <si>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</si>
  <si>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</si>
  <si>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</si>
  <si>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</si>
  <si>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</si>
  <si>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</si>
  <si>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</si>
  <si>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</si>
  <si>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</si>
  <si>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</si>
  <si>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</si>
  <si>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</si>
  <si>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</si>
  <si>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</si>
  <si>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</si>
  <si>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</si>
  <si>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</si>
  <si>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</si>
  <si>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</si>
  <si>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</si>
  <si>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</si>
  <si>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</si>
  <si>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</si>
  <si>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</si>
  <si>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</si>
  <si>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LPC_AD0</t>
    <phoneticPr fontId="35" type="noConversion"/>
  </si>
  <si>
    <t>LPC_AD1</t>
    <phoneticPr fontId="35" type="noConversion"/>
  </si>
  <si>
    <t>LPC_AD3</t>
    <phoneticPr fontId="35" type="noConversion"/>
  </si>
  <si>
    <t>LPC Design Guidelines</t>
    <phoneticPr fontId="35" type="noConversion"/>
  </si>
  <si>
    <t>Space(mils)</t>
    <phoneticPr fontId="4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</si>
  <si>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</si>
  <si>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</si>
  <si>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</si>
  <si>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</si>
  <si>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</si>
  <si>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</si>
  <si>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</si>
  <si>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LPC_FRAME#</t>
    <phoneticPr fontId="35" type="noConversion"/>
  </si>
  <si>
    <t>LPC_LDRQ0#</t>
    <phoneticPr fontId="35" type="noConversion"/>
  </si>
  <si>
    <t>LPC_LDRQ1#</t>
    <phoneticPr fontId="35" type="noConversion"/>
  </si>
  <si>
    <t>LPC_SERIRQ</t>
    <phoneticPr fontId="35" type="noConversion"/>
  </si>
  <si>
    <t>COMexpress Design Guide
Trace Length limit</t>
    <phoneticPr fontId="35" type="noConversion"/>
  </si>
  <si>
    <t>NA</t>
    <phoneticPr fontId="35" type="noConversion"/>
  </si>
  <si>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</si>
  <si>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</si>
  <si>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</si>
  <si>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</si>
  <si>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</si>
  <si>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</si>
  <si>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</si>
  <si>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</si>
  <si>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</si>
  <si>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</si>
  <si>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</si>
  <si>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</si>
  <si>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</si>
  <si>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</si>
  <si>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</si>
  <si>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</si>
  <si>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</si>
  <si>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</si>
  <si>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Initial Release.</t>
    <phoneticPr fontId="35" type="noConversion"/>
  </si>
  <si>
    <t>V 1.0</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</si>
  <si>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</si>
  <si>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</si>
  <si>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</si>
  <si>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</si>
  <si>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</si>
  <si>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</si>
  <si>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</si>
  <si>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</si>
  <si>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</si>
  <si>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</si>
  <si>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</si>
  <si>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</si>
  <si>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</si>
  <si>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</si>
  <si>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</si>
  <si>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</si>
  <si>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</si>
  <si>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</si>
  <si>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</si>
  <si>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</si>
  <si>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</si>
  <si>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</si>
  <si>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</si>
  <si>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</si>
  <si>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</si>
  <si>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</si>
  <si>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</si>
  <si>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</si>
  <si>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</si>
  <si>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</si>
  <si>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</si>
  <si>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LVDS_A1+/EDP_TX1+</t>
    <phoneticPr fontId="45" type="noConversion"/>
  </si>
  <si>
    <t>eDP_TX2+</t>
    <phoneticPr fontId="45" type="noConversion"/>
  </si>
  <si>
    <t>eDP_TX2-</t>
    <phoneticPr fontId="45" type="noConversion"/>
  </si>
  <si>
    <t>eDP_TX3-</t>
    <phoneticPr fontId="45" type="noConversion"/>
  </si>
  <si>
    <t>LVDS_I2C_CK/EDP_AUX+</t>
    <phoneticPr fontId="45" type="noConversion"/>
  </si>
  <si>
    <t>LVDS_I2C_DAT/EDP_AUX-</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</si>
  <si>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</si>
  <si>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</si>
  <si>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</si>
  <si>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</si>
  <si>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Difference signal is+/- 2mil,
Total is +/-250mil</t>
    <phoneticPr fontId="45" type="noConversion"/>
  </si>
  <si>
    <t>LVDS_DATA3_P</t>
    <phoneticPr fontId="45" type="noConversion"/>
  </si>
  <si>
    <t>LVDS_DATA3_N</t>
    <phoneticPr fontId="45" type="noConversion"/>
  </si>
  <si>
    <t>LVDS_DATA4_P</t>
    <phoneticPr fontId="45" type="noConversion"/>
  </si>
  <si>
    <t>LVDS_DATA4_N</t>
    <phoneticPr fontId="45" type="noConversion"/>
  </si>
  <si>
    <t>LVDS_DATA5_P</t>
    <phoneticPr fontId="45" type="noConversion"/>
  </si>
  <si>
    <t>LVDS_DATA5_N</t>
    <phoneticPr fontId="45" type="noConversion"/>
  </si>
  <si>
    <t>LVDS_DATA6_P</t>
    <phoneticPr fontId="45" type="noConversion"/>
  </si>
  <si>
    <t>LVDS_DATA6_N</t>
    <phoneticPr fontId="45" type="noConversion"/>
  </si>
  <si>
    <t>LVDS_DATA7_P</t>
    <phoneticPr fontId="45" type="noConversion"/>
  </si>
  <si>
    <t>LVDS_DATA7_N</t>
    <phoneticPr fontId="45" type="noConversion"/>
  </si>
  <si>
    <t>LVDS_CLK2_P</t>
    <phoneticPr fontId="45" type="noConversion"/>
  </si>
  <si>
    <t>LVDS_CLK2_N</t>
    <phoneticPr fontId="45" type="noConversion"/>
  </si>
  <si>
    <t>Zdiff=100ohm</t>
    <phoneticPr fontId="4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</si>
  <si>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</si>
  <si>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</si>
  <si>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</si>
  <si>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</si>
  <si>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</si>
  <si>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</si>
  <si>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</si>
  <si>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</si>
  <si>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</si>
  <si>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</si>
  <si>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</si>
  <si>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</si>
  <si>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</si>
  <si>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</si>
  <si>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</si>
  <si>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</si>
  <si>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</si>
  <si>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</si>
  <si>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</si>
  <si>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</si>
  <si>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</si>
  <si>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</si>
  <si>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</si>
  <si>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</si>
  <si>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</si>
  <si>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</si>
  <si>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</si>
  <si>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</si>
  <si>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</si>
  <si>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</si>
  <si>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</si>
  <si>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</si>
  <si>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</si>
  <si>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</si>
  <si>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</si>
  <si>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</si>
  <si>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</si>
  <si>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</si>
  <si>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</si>
  <si>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</si>
  <si>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</si>
  <si>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</si>
  <si>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</si>
  <si>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</si>
  <si>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</si>
  <si>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</si>
  <si>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</si>
  <si>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</si>
  <si>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</si>
  <si>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</si>
  <si>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</si>
  <si>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</si>
  <si>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</si>
  <si>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</si>
  <si>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</si>
  <si>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</si>
  <si>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5"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</si>
  <si>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</si>
  <si>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</si>
  <si>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</si>
  <si>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</si>
  <si>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</si>
  <si>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</si>
  <si>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</si>
  <si>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</si>
  <si>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</si>
  <si>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</si>
  <si>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</si>
  <si>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</si>
  <si>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</si>
  <si>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</si>
  <si>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</si>
  <si>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</si>
  <si>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</si>
  <si>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</si>
  <si>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5"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</si>
  <si>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</si>
  <si>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</si>
  <si>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</si>
  <si>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</si>
  <si>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</si>
  <si>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</si>
  <si>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</si>
  <si>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</si>
  <si>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</si>
  <si>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</si>
  <si>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</si>
  <si>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</si>
  <si>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</si>
  <si>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</si>
  <si>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</si>
  <si>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5" type="noConversion"/>
  </si>
  <si>
    <t>Via</t>
    <phoneticPr fontId="35" type="noConversion"/>
  </si>
  <si>
    <t>Mismatch limit</t>
    <phoneticPr fontId="45" type="noConversion"/>
  </si>
  <si>
    <t>Space with 
other signals(mils)</t>
    <phoneticPr fontId="45" type="noConversion"/>
  </si>
  <si>
    <t>PCI  Design Guidelines</t>
    <phoneticPr fontId="35" type="noConversion"/>
  </si>
  <si>
    <t>NA</t>
    <phoneticPr fontId="35" type="noConversion"/>
  </si>
  <si>
    <t>Zo=50ohm</t>
    <phoneticPr fontId="35" type="noConversion"/>
  </si>
  <si>
    <t>ESM-BYT
Signal Name</t>
    <phoneticPr fontId="35" type="noConversion"/>
  </si>
  <si>
    <t>ESM-BYT
Trace Length</t>
    <phoneticPr fontId="35" type="noConversion"/>
  </si>
  <si>
    <t>DDI0_TXN_0</t>
    <phoneticPr fontId="45" type="noConversion"/>
  </si>
  <si>
    <t>DDI0_TXP_0</t>
    <phoneticPr fontId="45" type="noConversion"/>
  </si>
  <si>
    <t>DDI0_TXN_1</t>
    <phoneticPr fontId="45" type="noConversion"/>
  </si>
  <si>
    <t>DDI0_TXP_1</t>
    <phoneticPr fontId="45" type="noConversion"/>
  </si>
  <si>
    <t>DDI0_TXN_2</t>
    <phoneticPr fontId="45" type="noConversion"/>
  </si>
  <si>
    <t>DDI0_TXP_2</t>
    <phoneticPr fontId="45" type="noConversion"/>
  </si>
  <si>
    <t>DDI0_TXN_3</t>
    <phoneticPr fontId="45" type="noConversion"/>
  </si>
  <si>
    <t>DDI0_TXP_3</t>
    <phoneticPr fontId="45" type="noConversion"/>
  </si>
  <si>
    <t>DDI0_DDCDATA</t>
    <phoneticPr fontId="45" type="noConversion"/>
  </si>
  <si>
    <t>DDI0_DDCCLK</t>
    <phoneticPr fontId="45" type="noConversion"/>
  </si>
  <si>
    <t>DDI0_AUXN</t>
    <phoneticPr fontId="45" type="noConversion"/>
  </si>
  <si>
    <t>DDI0_AUXP</t>
    <phoneticPr fontId="45" type="noConversion"/>
  </si>
  <si>
    <t>DDI1_TXN_0</t>
    <phoneticPr fontId="45" type="noConversion"/>
  </si>
  <si>
    <t>DDI1_TXP_0</t>
    <phoneticPr fontId="45" type="noConversion"/>
  </si>
  <si>
    <t>DDI1_TXN_1</t>
    <phoneticPr fontId="45" type="noConversion"/>
  </si>
  <si>
    <t>DDI1_TXP_1</t>
    <phoneticPr fontId="45" type="noConversion"/>
  </si>
  <si>
    <t>DDI1_TXN_2</t>
    <phoneticPr fontId="45" type="noConversion"/>
  </si>
  <si>
    <t>DDI1_TXP_2</t>
    <phoneticPr fontId="45" type="noConversion"/>
  </si>
  <si>
    <t>DDI1_TXN_3</t>
    <phoneticPr fontId="45" type="noConversion"/>
  </si>
  <si>
    <t>DDI1_TXP_3</t>
    <phoneticPr fontId="45" type="noConversion"/>
  </si>
  <si>
    <t>DDI1_DDCDATA</t>
    <phoneticPr fontId="45" type="noConversion"/>
  </si>
  <si>
    <t>DDI1_DDCCLK</t>
    <phoneticPr fontId="45" type="noConversion"/>
  </si>
  <si>
    <t>DDI1_AUXN</t>
    <phoneticPr fontId="45" type="noConversion"/>
  </si>
  <si>
    <t>DDI1_AUXP</t>
    <phoneticPr fontId="45" type="noConversion"/>
  </si>
  <si>
    <t>LVDS_A2+/EDP_TX0+</t>
    <phoneticPr fontId="45" type="noConversion"/>
  </si>
  <si>
    <t>LVDS_A2-/EDP_TX0-</t>
    <phoneticPr fontId="45" type="noConversion"/>
  </si>
  <si>
    <t>LVDS_A1-/EDP_TX1-</t>
    <phoneticPr fontId="45" type="noConversion"/>
  </si>
  <si>
    <t xml:space="preserve">LVDS_A0+/EDP_TX2+ </t>
    <phoneticPr fontId="45" type="noConversion"/>
  </si>
  <si>
    <t xml:space="preserve">LVDS_A0-/EDP_TX2- </t>
    <phoneticPr fontId="45" type="noConversion"/>
  </si>
  <si>
    <t>LVDS_A_CK+/EDP_TX3+</t>
    <phoneticPr fontId="45" type="noConversion"/>
  </si>
  <si>
    <t>LVDS_A_CK-/EDP_TX3-</t>
    <phoneticPr fontId="45" type="noConversion"/>
  </si>
  <si>
    <t xml:space="preserve">LVDS_A0+/EDP_TX2+ </t>
    <phoneticPr fontId="45" type="noConversion"/>
  </si>
  <si>
    <t xml:space="preserve">LVDS_A0-/EDP_TX2- </t>
    <phoneticPr fontId="45" type="noConversion"/>
  </si>
  <si>
    <t>LVDS_A2+/EDP_TX0+</t>
    <phoneticPr fontId="45" type="noConversion"/>
  </si>
  <si>
    <t>LVDS_A_CK+/EDP_TX3+</t>
    <phoneticPr fontId="45" type="noConversion"/>
  </si>
  <si>
    <t>VGA_HSYNC</t>
    <phoneticPr fontId="45" type="noConversion"/>
  </si>
  <si>
    <t>VGA_VSYNC</t>
    <phoneticPr fontId="45" type="noConversion"/>
  </si>
  <si>
    <t>VGA_DDCDAT</t>
    <phoneticPr fontId="45" type="noConversion"/>
  </si>
  <si>
    <t>VGA_DDCCLK</t>
    <phoneticPr fontId="45" type="noConversion"/>
  </si>
  <si>
    <t>SATA_RXN_0</t>
    <phoneticPr fontId="35" type="noConversion"/>
  </si>
  <si>
    <t>SATA_RXP_0</t>
    <phoneticPr fontId="35" type="noConversion"/>
  </si>
  <si>
    <t>SATA_TXN_0</t>
    <phoneticPr fontId="35" type="noConversion"/>
  </si>
  <si>
    <t>SATA_TXP_0</t>
    <phoneticPr fontId="35" type="noConversion"/>
  </si>
  <si>
    <t>SATA_RXN_1</t>
    <phoneticPr fontId="35" type="noConversion"/>
  </si>
  <si>
    <t>SATA_RXP_1</t>
    <phoneticPr fontId="35" type="noConversion"/>
  </si>
  <si>
    <t>SATA_TXN_1</t>
    <phoneticPr fontId="35" type="noConversion"/>
  </si>
  <si>
    <t>SATA_TXP_1</t>
    <phoneticPr fontId="35" type="noConversion"/>
  </si>
  <si>
    <t>PCIE_RXN_0</t>
    <phoneticPr fontId="35" type="noConversion"/>
  </si>
  <si>
    <t>PCIE_RXP_0</t>
    <phoneticPr fontId="35" type="noConversion"/>
  </si>
  <si>
    <t>PCIE_TXN_0</t>
    <phoneticPr fontId="35" type="noConversion"/>
  </si>
  <si>
    <t>PCIE_TXP_0</t>
    <phoneticPr fontId="35" type="noConversion"/>
  </si>
  <si>
    <t>PCIE_RXN_1</t>
    <phoneticPr fontId="35" type="noConversion"/>
  </si>
  <si>
    <t>PCIE_RXP_1</t>
    <phoneticPr fontId="35" type="noConversion"/>
  </si>
  <si>
    <t>PCIE_TXN_1</t>
    <phoneticPr fontId="35" type="noConversion"/>
  </si>
  <si>
    <t>PCIE_TXP_1</t>
    <phoneticPr fontId="35" type="noConversion"/>
  </si>
  <si>
    <t>PCIE_RXN_2</t>
    <phoneticPr fontId="35" type="noConversion"/>
  </si>
  <si>
    <t>PCIE_RXP_2</t>
    <phoneticPr fontId="35" type="noConversion"/>
  </si>
  <si>
    <t>PCIE_TXN_2</t>
    <phoneticPr fontId="35" type="noConversion"/>
  </si>
  <si>
    <t>PCIE_TXP_2</t>
    <phoneticPr fontId="35" type="noConversion"/>
  </si>
  <si>
    <t>USB3_RXN0</t>
    <phoneticPr fontId="35" type="noConversion"/>
  </si>
  <si>
    <t>USB3_RXP0</t>
    <phoneticPr fontId="35" type="noConversion"/>
  </si>
  <si>
    <t>USB3_TXN0</t>
    <phoneticPr fontId="35" type="noConversion"/>
  </si>
  <si>
    <t>USB3_TXP0</t>
    <phoneticPr fontId="35" type="noConversion"/>
  </si>
  <si>
    <t>USB_HUB_DN1</t>
    <phoneticPr fontId="35" type="noConversion"/>
  </si>
  <si>
    <t>USB_HUB_DP1</t>
    <phoneticPr fontId="35" type="noConversion"/>
  </si>
  <si>
    <t>USB_HUB_DN2</t>
    <phoneticPr fontId="35" type="noConversion"/>
  </si>
  <si>
    <t>USB_HUB_DP2</t>
    <phoneticPr fontId="35" type="noConversion"/>
  </si>
  <si>
    <t>USB_HUB_DN3</t>
    <phoneticPr fontId="35" type="noConversion"/>
  </si>
  <si>
    <t>USB_HUB_DP3</t>
    <phoneticPr fontId="35" type="noConversion"/>
  </si>
  <si>
    <t>USB_HUB_DN4</t>
    <phoneticPr fontId="35" type="noConversion"/>
  </si>
  <si>
    <t>USB_HUB_DP4</t>
    <phoneticPr fontId="35" type="noConversion"/>
  </si>
  <si>
    <t>NA</t>
    <phoneticPr fontId="35" type="noConversion"/>
  </si>
  <si>
    <t>CB_HDA_BIT_CLK</t>
    <phoneticPr fontId="35" type="noConversion"/>
  </si>
  <si>
    <t>CB_HDA_SYNC</t>
    <phoneticPr fontId="35" type="noConversion"/>
  </si>
  <si>
    <t>CB_HDA_RST#</t>
    <phoneticPr fontId="35" type="noConversion"/>
  </si>
  <si>
    <t>CB_HDA_SDI0</t>
    <phoneticPr fontId="35" type="noConversion"/>
  </si>
  <si>
    <t>CB_HDA_SDI1</t>
    <phoneticPr fontId="35" type="noConversion"/>
  </si>
  <si>
    <t>CB_HDA_SDO</t>
    <phoneticPr fontId="35" type="noConversion"/>
  </si>
  <si>
    <t>HDA_SYNC</t>
    <phoneticPr fontId="35" type="noConversion"/>
  </si>
  <si>
    <t>Difference signal is +/-2mil,
Total is +/-100mil</t>
    <phoneticPr fontId="45" type="noConversion"/>
  </si>
  <si>
    <t>Difference signal is +/-2mil,
Total is +/-5mil</t>
    <phoneticPr fontId="45" type="noConversion"/>
  </si>
  <si>
    <t>+/-250mil</t>
    <phoneticPr fontId="45" type="noConversion"/>
  </si>
  <si>
    <t>Difference signal is +/-2mil,
Total is +/-500mil</t>
    <phoneticPr fontId="35" type="noConversion"/>
  </si>
  <si>
    <t>+/-100mil</t>
    <phoneticPr fontId="35" type="noConversion"/>
  </si>
  <si>
    <t>CB_SPI_CS#</t>
    <phoneticPr fontId="35" type="noConversion"/>
  </si>
  <si>
    <t>SMB_ALERT#</t>
    <phoneticPr fontId="35" type="noConversion"/>
  </si>
  <si>
    <t>SMB_CLK_AUX</t>
    <phoneticPr fontId="35" type="noConversion"/>
  </si>
  <si>
    <t>SMB_DATA_AUX</t>
    <phoneticPr fontId="35" type="noConversion"/>
  </si>
  <si>
    <t>SMB_ALER#_AUX</t>
    <phoneticPr fontId="35" type="noConversion"/>
  </si>
  <si>
    <t>Release date:2014/9/30</t>
    <phoneticPr fontId="45" type="noConversion"/>
  </si>
  <si>
    <t>Chipset Design Guide:512238 Bay Trail-MD Platfom Design Guide Rev2_1</t>
    <phoneticPr fontId="45" type="noConversion"/>
  </si>
  <si>
    <t xml:space="preserve">                                           512379 Bay Trail-I Design Guide Rev2_2</t>
    <phoneticPr fontId="45" type="noConversion"/>
  </si>
  <si>
    <t>COMexpress connector Pin Name</t>
    <phoneticPr fontId="35" type="noConversion"/>
  </si>
  <si>
    <t>ESM-BYT
Signal Name</t>
    <phoneticPr fontId="35" type="noConversion"/>
  </si>
  <si>
    <t>Chipset Design Guide
Trace Length limit</t>
    <phoneticPr fontId="35" type="noConversion"/>
  </si>
  <si>
    <t>ESM-BYT
Trace Length</t>
    <phoneticPr fontId="35" type="noConversion"/>
  </si>
  <si>
    <t>Trace Length(mil)</t>
    <phoneticPr fontId="35" type="noConversion"/>
  </si>
  <si>
    <t>Mismatch</t>
    <phoneticPr fontId="45" type="noConversion"/>
  </si>
  <si>
    <t>Via</t>
    <phoneticPr fontId="35" type="noConversion"/>
  </si>
  <si>
    <t>Mismatch limit</t>
    <phoneticPr fontId="45" type="noConversion"/>
  </si>
  <si>
    <t>Via limit</t>
    <phoneticPr fontId="45" type="noConversion"/>
  </si>
  <si>
    <t>Carrier Board
Trace Length limit</t>
    <phoneticPr fontId="35" type="noConversion"/>
  </si>
  <si>
    <t xml:space="preserve">Impedances </t>
    <phoneticPr fontId="45" type="noConversion"/>
  </si>
  <si>
    <t>Space with 
other signals(mil)</t>
    <phoneticPr fontId="45" type="noConversion"/>
  </si>
  <si>
    <t>Module version:ESM-BYT2 RevA1</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</si>
</sst>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37">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b/>
      <sz val="10"/>
      <color indexed="17"/>
      <name val="新細明體"/>
      <family val="1"/>
      <charset val="136"/>
    </font>
    <font>
      <b/>
      <sz val="12"/>
      <color indexed="17"/>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rgb="FF008000"/>
      <name val="新細明體"/>
      <family val="1"/>
      <charset val="136"/>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rgb="FF008000"/>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b/>
      <sz val="12"/>
      <color rgb="FF006600"/>
      <name val="新細明體"/>
      <family val="1"/>
      <charset val="136"/>
    </font>
    <font>
      <b/>
      <sz val="12"/>
      <color rgb="FF00B050"/>
      <name val="新細明體"/>
      <family val="1"/>
      <charset val="136"/>
    </font>
    <font>
      <b/>
      <sz val="12"/>
      <color rgb="FF339933"/>
      <name val="新細明體"/>
      <family val="1"/>
      <charset val="136"/>
    </font>
    <font>
      <b/>
      <sz val="12"/>
      <color rgb="FFFF0000"/>
      <name val="新細明體"/>
      <family val="1"/>
      <charset val="136"/>
    </font>
    <font>
      <sz val="12"/>
      <color indexed="10"/>
      <name val="Arial"/>
      <family val="2"/>
    </font>
    <font>
      <b/>
      <sz val="12"/>
      <name val="新細明體"/>
      <family val="1"/>
      <charset val="136"/>
      <scheme val="maj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diagonal/>
    </border>
    <border>
      <left/>
      <right/>
      <top style="double">
        <color indexed="64"/>
      </top>
      <bottom/>
      <diagonal/>
    </border>
  </borders>
  <cellStyleXfs count="49">
    <xf numFmtId="0" fontId="0" fillId="0" borderId="0"/>
    <xf numFmtId="0" fontId="62" fillId="2" borderId="0" applyNumberFormat="0" applyBorder="0" applyAlignment="0" applyProtection="0">
      <alignment vertical="center"/>
    </xf>
    <xf numFmtId="0" fontId="62" fillId="3" borderId="0" applyNumberFormat="0" applyBorder="0" applyAlignment="0" applyProtection="0">
      <alignment vertical="center"/>
    </xf>
    <xf numFmtId="0" fontId="62" fillId="4" borderId="0" applyNumberFormat="0" applyBorder="0" applyAlignment="0" applyProtection="0">
      <alignment vertical="center"/>
    </xf>
    <xf numFmtId="0" fontId="62" fillId="5" borderId="0" applyNumberFormat="0" applyBorder="0" applyAlignment="0" applyProtection="0">
      <alignment vertical="center"/>
    </xf>
    <xf numFmtId="0" fontId="62" fillId="6" borderId="0" applyNumberFormat="0" applyBorder="0" applyAlignment="0" applyProtection="0">
      <alignment vertical="center"/>
    </xf>
    <xf numFmtId="0" fontId="62" fillId="7" borderId="0" applyNumberFormat="0" applyBorder="0" applyAlignment="0" applyProtection="0">
      <alignment vertical="center"/>
    </xf>
    <xf numFmtId="0" fontId="62" fillId="8" borderId="0" applyNumberFormat="0" applyBorder="0" applyAlignment="0" applyProtection="0">
      <alignment vertical="center"/>
    </xf>
    <xf numFmtId="0" fontId="62" fillId="9" borderId="0" applyNumberFormat="0" applyBorder="0" applyAlignment="0" applyProtection="0">
      <alignment vertical="center"/>
    </xf>
    <xf numFmtId="0" fontId="62" fillId="10" borderId="0" applyNumberFormat="0" applyBorder="0" applyAlignment="0" applyProtection="0">
      <alignment vertical="center"/>
    </xf>
    <xf numFmtId="0" fontId="62" fillId="5" borderId="0" applyNumberFormat="0" applyBorder="0" applyAlignment="0" applyProtection="0">
      <alignment vertical="center"/>
    </xf>
    <xf numFmtId="0" fontId="62" fillId="8" borderId="0" applyNumberFormat="0" applyBorder="0" applyAlignment="0" applyProtection="0">
      <alignment vertical="center"/>
    </xf>
    <xf numFmtId="0" fontId="62" fillId="11" borderId="0" applyNumberFormat="0" applyBorder="0" applyAlignment="0" applyProtection="0">
      <alignment vertical="center"/>
    </xf>
    <xf numFmtId="0" fontId="63" fillId="12" borderId="0" applyNumberFormat="0" applyBorder="0" applyAlignment="0" applyProtection="0">
      <alignment vertical="center"/>
    </xf>
    <xf numFmtId="0" fontId="63" fillId="9" borderId="0" applyNumberFormat="0" applyBorder="0" applyAlignment="0" applyProtection="0">
      <alignment vertical="center"/>
    </xf>
    <xf numFmtId="0" fontId="63" fillId="10"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3" fillId="16" borderId="0" applyNumberFormat="0" applyBorder="0" applyAlignment="0" applyProtection="0">
      <alignment vertical="center"/>
    </xf>
    <xf numFmtId="0" fontId="63" fillId="17" borderId="0" applyNumberFormat="0" applyBorder="0" applyAlignment="0" applyProtection="0">
      <alignment vertical="center"/>
    </xf>
    <xf numFmtId="0" fontId="63" fillId="18" borderId="0" applyNumberFormat="0" applyBorder="0" applyAlignment="0" applyProtection="0">
      <alignment vertical="center"/>
    </xf>
    <xf numFmtId="0" fontId="63" fillId="13" borderId="0" applyNumberFormat="0" applyBorder="0" applyAlignment="0" applyProtection="0">
      <alignment vertical="center"/>
    </xf>
    <xf numFmtId="0" fontId="63" fillId="14" borderId="0" applyNumberFormat="0" applyBorder="0" applyAlignment="0" applyProtection="0">
      <alignment vertical="center"/>
    </xf>
    <xf numFmtId="0" fontId="63" fillId="19" borderId="0" applyNumberFormat="0" applyBorder="0" applyAlignment="0" applyProtection="0">
      <alignment vertical="center"/>
    </xf>
    <xf numFmtId="0" fontId="64" fillId="3" borderId="0" applyNumberFormat="0" applyBorder="0" applyAlignment="0" applyProtection="0">
      <alignment vertical="center"/>
    </xf>
    <xf numFmtId="0" fontId="65" fillId="20" borderId="1" applyNumberFormat="0" applyAlignment="0" applyProtection="0">
      <alignment vertical="center"/>
    </xf>
    <xf numFmtId="0" fontId="66" fillId="21" borderId="2" applyNumberFormat="0" applyAlignment="0" applyProtection="0">
      <alignment vertical="center"/>
    </xf>
    <xf numFmtId="0" fontId="67" fillId="0" borderId="0" applyNumberFormat="0" applyFill="0" applyBorder="0" applyAlignment="0" applyProtection="0">
      <alignment vertical="center"/>
    </xf>
    <xf numFmtId="0" fontId="68" fillId="4" borderId="0" applyNumberFormat="0" applyBorder="0" applyAlignment="0" applyProtection="0">
      <alignment vertical="center"/>
    </xf>
    <xf numFmtId="0" fontId="55" fillId="0" borderId="3" applyNumberFormat="0" applyFill="0" applyAlignment="0" applyProtection="0">
      <alignment vertical="center"/>
    </xf>
    <xf numFmtId="0" fontId="56" fillId="0" borderId="4" applyNumberFormat="0" applyFill="0" applyAlignment="0" applyProtection="0">
      <alignment vertical="center"/>
    </xf>
    <xf numFmtId="0" fontId="57" fillId="0" borderId="5" applyNumberFormat="0" applyFill="0" applyAlignment="0" applyProtection="0">
      <alignment vertical="center"/>
    </xf>
    <xf numFmtId="0" fontId="57" fillId="0" borderId="0" applyNumberFormat="0" applyFill="0" applyBorder="0" applyAlignment="0" applyProtection="0">
      <alignment vertical="center"/>
    </xf>
    <xf numFmtId="0" fontId="69" fillId="7" borderId="1" applyNumberFormat="0" applyAlignment="0" applyProtection="0">
      <alignment vertical="center"/>
    </xf>
    <xf numFmtId="0" fontId="70" fillId="0" borderId="6" applyNumberFormat="0" applyFill="0" applyAlignment="0" applyProtection="0">
      <alignment vertical="center"/>
    </xf>
    <xf numFmtId="0" fontId="71"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2" fillId="20" borderId="8" applyNumberFormat="0" applyAlignment="0" applyProtection="0">
      <alignment vertical="center"/>
    </xf>
    <xf numFmtId="0" fontId="54" fillId="0" borderId="0" applyNumberFormat="0" applyFill="0" applyBorder="0" applyAlignment="0" applyProtection="0">
      <alignment vertical="center"/>
    </xf>
    <xf numFmtId="0" fontId="73" fillId="0" borderId="9" applyNumberFormat="0" applyFill="0" applyAlignment="0" applyProtection="0">
      <alignment vertical="center"/>
    </xf>
    <xf numFmtId="0" fontId="74"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cellStyleXfs>
  <cellXfs count="1249">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9" fillId="33" borderId="42" xfId="44" applyFont="1" applyFill="1" applyBorder="1" applyAlignment="1" applyProtection="1">
      <alignment horizontal="center" vertical="center" wrapText="1"/>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3"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51" fillId="0" borderId="47" xfId="0" applyFont="1" applyBorder="1" applyAlignment="1" applyProtection="1">
      <alignment vertical="top" wrapText="1"/>
    </xf>
    <xf numFmtId="179" fontId="39" fillId="0" borderId="42" xfId="44" applyNumberFormat="1" applyFont="1" applyBorder="1" applyAlignment="1" applyProtection="1">
      <alignment horizontal="center"/>
    </xf>
    <xf numFmtId="0" fontId="51" fillId="0" borderId="48" xfId="0" applyFont="1" applyBorder="1" applyAlignment="1" applyProtection="1">
      <alignment vertical="top" wrapText="1"/>
    </xf>
    <xf numFmtId="179" fontId="39" fillId="0" borderId="43"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9" fillId="0" borderId="47" xfId="0" applyFont="1" applyBorder="1" applyAlignment="1" applyProtection="1">
      <alignment vertical="top" wrapText="1"/>
    </xf>
    <xf numFmtId="0" fontId="59" fillId="0" borderId="48" xfId="0" applyFont="1" applyBorder="1" applyAlignment="1" applyProtection="1">
      <alignment vertical="top" wrapText="1"/>
    </xf>
    <xf numFmtId="179" fontId="60" fillId="0" borderId="10" xfId="44" applyNumberFormat="1" applyFont="1" applyBorder="1" applyAlignment="1" applyProtection="1">
      <alignment horizontal="center"/>
    </xf>
    <xf numFmtId="179" fontId="60" fillId="0" borderId="43" xfId="44" applyNumberFormat="1" applyFont="1" applyBorder="1" applyAlignment="1" applyProtection="1">
      <alignment horizontal="center"/>
    </xf>
    <xf numFmtId="0" fontId="59" fillId="0" borderId="56" xfId="0" applyFont="1" applyBorder="1" applyProtection="1"/>
    <xf numFmtId="0" fontId="59" fillId="0" borderId="48" xfId="0" applyFont="1" applyBorder="1" applyProtection="1"/>
    <xf numFmtId="0" fontId="51" fillId="0" borderId="14" xfId="0" applyFont="1" applyBorder="1" applyProtection="1"/>
    <xf numFmtId="0" fontId="51" fillId="0" borderId="55" xfId="0" applyFont="1" applyBorder="1" applyProtection="1"/>
    <xf numFmtId="0" fontId="21" fillId="0" borderId="0" xfId="0" applyFont="1" applyProtection="1"/>
    <xf numFmtId="180" fontId="60" fillId="0" borderId="42" xfId="44" applyNumberFormat="1" applyFont="1" applyBorder="1" applyAlignment="1" applyProtection="1">
      <alignment horizontal="center" vertical="center"/>
    </xf>
    <xf numFmtId="180" fontId="60" fillId="0" borderId="20" xfId="44" applyNumberFormat="1" applyFont="1" applyBorder="1" applyAlignment="1" applyProtection="1">
      <alignment horizontal="center" vertical="center"/>
    </xf>
    <xf numFmtId="180" fontId="60"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9" fillId="0" borderId="56" xfId="0" applyFont="1" applyBorder="1" applyAlignment="1" applyProtection="1">
      <alignment vertical="top" wrapText="1"/>
    </xf>
    <xf numFmtId="0" fontId="51" fillId="0" borderId="56" xfId="0" applyFont="1" applyBorder="1" applyAlignment="1" applyProtection="1">
      <alignment vertical="top" wrapText="1"/>
    </xf>
    <xf numFmtId="180" fontId="60" fillId="0" borderId="10" xfId="44" applyNumberFormat="1" applyFont="1" applyBorder="1" applyAlignment="1" applyProtection="1">
      <alignment horizontal="center" vertical="center"/>
    </xf>
    <xf numFmtId="180" fontId="60" fillId="32" borderId="10" xfId="44" applyNumberFormat="1" applyFont="1" applyFill="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0" fontId="52" fillId="0" borderId="55" xfId="0" applyFont="1" applyBorder="1" applyProtection="1"/>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52" fillId="0" borderId="42" xfId="0" applyFont="1" applyBorder="1" applyAlignment="1" applyProtection="1">
      <alignment vertical="top" wrapText="1"/>
    </xf>
    <xf numFmtId="0" fontId="38" fillId="0" borderId="42" xfId="0" applyFont="1" applyBorder="1" applyAlignment="1" applyProtection="1">
      <alignment horizontal="center" vertical="top" wrapText="1"/>
    </xf>
    <xf numFmtId="0" fontId="52" fillId="0" borderId="10" xfId="0" applyFont="1" applyBorder="1" applyAlignment="1" applyProtection="1">
      <alignment vertical="top" wrapText="1"/>
    </xf>
    <xf numFmtId="0" fontId="38" fillId="0" borderId="10" xfId="0" applyFont="1" applyBorder="1" applyAlignment="1" applyProtection="1">
      <alignment horizontal="center" vertical="top" wrapText="1"/>
    </xf>
    <xf numFmtId="0" fontId="52" fillId="0" borderId="43" xfId="0" applyFont="1" applyBorder="1" applyAlignment="1" applyProtection="1">
      <alignment vertical="top" wrapText="1"/>
    </xf>
    <xf numFmtId="0" fontId="38" fillId="0" borderId="43" xfId="0" applyFont="1" applyBorder="1" applyAlignment="1" applyProtection="1">
      <alignment horizontal="center" vertical="top" wrapText="1"/>
    </xf>
    <xf numFmtId="0" fontId="42" fillId="32" borderId="0" xfId="44" applyFont="1" applyFill="1" applyBorder="1" applyAlignment="1" applyProtection="1">
      <alignment horizontal="center"/>
    </xf>
    <xf numFmtId="179" fontId="42"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79" fontId="52" fillId="32" borderId="42" xfId="44" applyNumberFormat="1" applyFont="1" applyFill="1" applyBorder="1" applyAlignment="1" applyProtection="1">
      <alignment horizontal="center"/>
    </xf>
    <xf numFmtId="179" fontId="52" fillId="32" borderId="10" xfId="44" applyNumberFormat="1" applyFont="1" applyFill="1" applyBorder="1" applyAlignment="1" applyProtection="1">
      <alignment horizontal="center"/>
    </xf>
    <xf numFmtId="179" fontId="5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6" xfId="0" applyFont="1" applyBorder="1" applyProtection="1"/>
    <xf numFmtId="0" fontId="50" fillId="0" borderId="43" xfId="0" applyFont="1" applyBorder="1" applyAlignment="1" applyProtection="1">
      <alignment horizontal="center"/>
    </xf>
    <xf numFmtId="0" fontId="52" fillId="0" borderId="14" xfId="0" applyFont="1" applyBorder="1" applyProtection="1"/>
    <xf numFmtId="0" fontId="38" fillId="0" borderId="56" xfId="0" applyFont="1" applyBorder="1" applyProtection="1"/>
    <xf numFmtId="0" fontId="52" fillId="0" borderId="42" xfId="0" applyFont="1" applyBorder="1" applyProtection="1"/>
    <xf numFmtId="0" fontId="38" fillId="0" borderId="42" xfId="0" applyFont="1" applyBorder="1" applyAlignment="1" applyProtection="1">
      <alignment horizontal="center"/>
    </xf>
    <xf numFmtId="0" fontId="52" fillId="0" borderId="10" xfId="0" applyFont="1" applyBorder="1" applyProtection="1"/>
    <xf numFmtId="0" fontId="38" fillId="0" borderId="10" xfId="0" applyFont="1" applyBorder="1" applyAlignment="1" applyProtection="1">
      <alignment horizontal="center"/>
    </xf>
    <xf numFmtId="0" fontId="52" fillId="0" borderId="43" xfId="0" applyFont="1" applyBorder="1" applyProtection="1"/>
    <xf numFmtId="0" fontId="38" fillId="0" borderId="43" xfId="0" applyFont="1" applyBorder="1" applyAlignment="1" applyProtection="1">
      <alignment horizontal="center"/>
    </xf>
    <xf numFmtId="0" fontId="75" fillId="38" borderId="56" xfId="0" applyFont="1" applyFill="1" applyBorder="1" applyAlignment="1">
      <alignment horizontal="left"/>
    </xf>
    <xf numFmtId="0" fontId="75" fillId="38" borderId="48" xfId="0" applyFont="1" applyFill="1" applyBorder="1" applyAlignment="1">
      <alignment horizontal="left"/>
    </xf>
    <xf numFmtId="0" fontId="1" fillId="0" borderId="0" xfId="0" applyFont="1"/>
    <xf numFmtId="0" fontId="76" fillId="0" borderId="0" xfId="0" applyFont="1"/>
    <xf numFmtId="0" fontId="75" fillId="38" borderId="49" xfId="0" applyFont="1" applyFill="1" applyBorder="1" applyAlignment="1">
      <alignment horizontal="left"/>
    </xf>
    <xf numFmtId="0" fontId="42" fillId="0" borderId="60" xfId="0" applyFont="1" applyBorder="1" applyAlignment="1">
      <alignment horizontal="left" vertical="center"/>
    </xf>
    <xf numFmtId="0" fontId="42" fillId="0" borderId="61" xfId="0" applyFont="1" applyBorder="1" applyAlignment="1">
      <alignment horizontal="left" vertical="center"/>
    </xf>
    <xf numFmtId="0" fontId="42" fillId="0" borderId="62" xfId="0" applyFont="1" applyBorder="1" applyAlignment="1">
      <alignment horizontal="left" vertical="center"/>
    </xf>
    <xf numFmtId="0" fontId="59" fillId="0" borderId="47" xfId="0" applyFont="1" applyBorder="1" applyProtection="1"/>
    <xf numFmtId="0" fontId="51" fillId="0" borderId="54" xfId="0" applyFont="1" applyBorder="1" applyProtection="1"/>
    <xf numFmtId="179" fontId="60" fillId="0" borderId="42" xfId="44" applyNumberFormat="1" applyFont="1" applyBorder="1" applyAlignment="1" applyProtection="1">
      <alignment horizontal="center"/>
    </xf>
    <xf numFmtId="0" fontId="51" fillId="0" borderId="42" xfId="0" applyFont="1" applyBorder="1" applyAlignment="1" applyProtection="1">
      <alignment vertical="top" wrapText="1"/>
    </xf>
    <xf numFmtId="0" fontId="59" fillId="0" borderId="42" xfId="0" applyFont="1" applyBorder="1" applyAlignment="1" applyProtection="1">
      <alignment horizontal="center" vertical="top" wrapText="1"/>
    </xf>
    <xf numFmtId="179" fontId="61" fillId="0" borderId="42" xfId="0" applyNumberFormat="1" applyFont="1" applyBorder="1" applyAlignment="1" applyProtection="1">
      <alignment horizontal="center" vertical="top" wrapText="1"/>
    </xf>
    <xf numFmtId="0" fontId="59" fillId="0" borderId="10" xfId="0" applyFont="1" applyBorder="1" applyAlignment="1" applyProtection="1">
      <alignment horizontal="center" vertical="top" wrapText="1"/>
    </xf>
    <xf numFmtId="179" fontId="61" fillId="0" borderId="10" xfId="0" applyNumberFormat="1" applyFont="1" applyBorder="1" applyAlignment="1" applyProtection="1">
      <alignment horizontal="center" vertical="top" wrapText="1"/>
    </xf>
    <xf numFmtId="0" fontId="51" fillId="0" borderId="43" xfId="0" applyFont="1" applyBorder="1" applyAlignment="1" applyProtection="1">
      <alignment vertical="top" wrapText="1"/>
    </xf>
    <xf numFmtId="0" fontId="59" fillId="0" borderId="43" xfId="0" applyFont="1" applyBorder="1" applyAlignment="1" applyProtection="1">
      <alignment horizontal="center" vertical="top" wrapText="1"/>
    </xf>
    <xf numFmtId="179" fontId="61"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5" fillId="0" borderId="0" xfId="0" applyFont="1"/>
    <xf numFmtId="0" fontId="77" fillId="27" borderId="0" xfId="0" applyFont="1" applyFill="1" applyAlignment="1">
      <alignment horizontal="center" vertical="center"/>
    </xf>
    <xf numFmtId="0" fontId="77" fillId="27" borderId="0" xfId="0" applyFont="1" applyFill="1" applyAlignment="1">
      <alignment horizontal="center" vertical="center" wrapText="1"/>
    </xf>
    <xf numFmtId="0" fontId="78" fillId="0" borderId="0" xfId="0" applyFont="1" applyAlignment="1">
      <alignment horizontal="center" vertical="center"/>
    </xf>
    <xf numFmtId="14" fontId="78" fillId="0" borderId="0" xfId="0" applyNumberFormat="1" applyFont="1" applyAlignment="1">
      <alignment horizontal="left" vertical="center"/>
    </xf>
    <xf numFmtId="0" fontId="78" fillId="0" borderId="0" xfId="0" applyFont="1" applyFill="1" applyAlignment="1">
      <alignment vertical="center" wrapText="1"/>
    </xf>
    <xf numFmtId="0" fontId="78" fillId="0" borderId="0" xfId="0" applyFont="1" applyAlignment="1">
      <alignment horizontal="left" vertical="center" wrapText="1"/>
    </xf>
    <xf numFmtId="0" fontId="79" fillId="0" borderId="47" xfId="0" applyFont="1" applyBorder="1" applyAlignment="1" applyProtection="1">
      <alignment vertical="top" wrapText="1"/>
    </xf>
    <xf numFmtId="0" fontId="79" fillId="0" borderId="57" xfId="0" applyFont="1" applyBorder="1" applyAlignment="1" applyProtection="1">
      <alignment vertical="top" wrapText="1"/>
    </xf>
    <xf numFmtId="0" fontId="79" fillId="0" borderId="70" xfId="0" applyFont="1" applyBorder="1" applyAlignment="1" applyProtection="1">
      <alignment vertical="top" wrapText="1"/>
    </xf>
    <xf numFmtId="0" fontId="79" fillId="0" borderId="71" xfId="0" applyFont="1" applyBorder="1" applyAlignment="1" applyProtection="1">
      <alignment vertical="top" wrapText="1"/>
    </xf>
    <xf numFmtId="0" fontId="58" fillId="0" borderId="72" xfId="0" applyFont="1" applyBorder="1" applyAlignment="1" applyProtection="1">
      <alignment vertical="top" wrapText="1"/>
    </xf>
    <xf numFmtId="0" fontId="58" fillId="0" borderId="73" xfId="0" applyFont="1" applyBorder="1" applyAlignment="1" applyProtection="1">
      <alignment vertical="top" wrapText="1"/>
    </xf>
    <xf numFmtId="0" fontId="82" fillId="0" borderId="0" xfId="0" applyFont="1" applyProtection="1"/>
    <xf numFmtId="0" fontId="84" fillId="32" borderId="0" xfId="44" applyFont="1" applyFill="1" applyBorder="1" applyAlignment="1" applyProtection="1"/>
    <xf numFmtId="0" fontId="84" fillId="32" borderId="0" xfId="44" applyFont="1" applyFill="1" applyBorder="1" applyAlignment="1" applyProtection="1">
      <alignment horizontal="center"/>
    </xf>
    <xf numFmtId="0" fontId="84" fillId="32" borderId="0" xfId="44" applyFont="1" applyFill="1" applyBorder="1" applyProtection="1"/>
    <xf numFmtId="0" fontId="84" fillId="0" borderId="0" xfId="44" applyFont="1" applyProtection="1"/>
    <xf numFmtId="49" fontId="85" fillId="33" borderId="50" xfId="44" applyNumberFormat="1" applyFont="1" applyFill="1" applyBorder="1" applyAlignment="1" applyProtection="1">
      <alignment horizontal="center" vertical="center" wrapText="1"/>
    </xf>
    <xf numFmtId="49" fontId="85" fillId="33" borderId="53" xfId="44" applyNumberFormat="1" applyFont="1" applyFill="1" applyBorder="1" applyAlignment="1" applyProtection="1">
      <alignment horizontal="center" vertical="center" wrapText="1"/>
    </xf>
    <xf numFmtId="0" fontId="85" fillId="33" borderId="44" xfId="44" applyFont="1" applyFill="1" applyBorder="1" applyAlignment="1" applyProtection="1">
      <alignment horizontal="center" vertical="center" wrapText="1"/>
    </xf>
    <xf numFmtId="49" fontId="85" fillId="33" borderId="44" xfId="44" applyNumberFormat="1" applyFont="1" applyFill="1" applyBorder="1" applyAlignment="1" applyProtection="1">
      <alignment horizontal="center" vertical="center" wrapText="1"/>
    </xf>
    <xf numFmtId="180" fontId="85" fillId="33" borderId="44" xfId="44" applyNumberFormat="1" applyFont="1" applyFill="1" applyBorder="1" applyAlignment="1" applyProtection="1">
      <alignment horizontal="center" vertical="center" wrapText="1"/>
    </xf>
    <xf numFmtId="180" fontId="85" fillId="33" borderId="51" xfId="44" applyNumberFormat="1" applyFont="1" applyFill="1" applyBorder="1" applyAlignment="1" applyProtection="1">
      <alignment horizontal="center" vertical="center" wrapText="1"/>
    </xf>
    <xf numFmtId="0" fontId="85" fillId="33" borderId="51" xfId="44" applyFont="1" applyFill="1" applyBorder="1" applyAlignment="1" applyProtection="1">
      <alignment horizontal="center" vertical="center" wrapText="1"/>
    </xf>
    <xf numFmtId="0" fontId="85" fillId="33" borderId="44" xfId="44" applyFont="1" applyFill="1" applyBorder="1" applyAlignment="1" applyProtection="1">
      <alignment horizontal="center" vertical="center"/>
    </xf>
    <xf numFmtId="0" fontId="85" fillId="33" borderId="46" xfId="0" applyFont="1" applyFill="1" applyBorder="1" applyAlignment="1" applyProtection="1">
      <alignment vertical="center" wrapText="1"/>
    </xf>
    <xf numFmtId="0" fontId="86" fillId="0" borderId="72" xfId="0" applyFont="1" applyBorder="1" applyAlignment="1" applyProtection="1">
      <alignment vertical="center" wrapText="1"/>
    </xf>
    <xf numFmtId="180" fontId="81" fillId="0" borderId="42" xfId="44" applyNumberFormat="1" applyFont="1" applyBorder="1" applyAlignment="1" applyProtection="1">
      <alignment horizontal="center"/>
    </xf>
    <xf numFmtId="180" fontId="89" fillId="32" borderId="42" xfId="44" applyNumberFormat="1" applyFont="1" applyFill="1" applyBorder="1" applyAlignment="1" applyProtection="1">
      <alignment horizontal="center"/>
      <protection locked="0"/>
    </xf>
    <xf numFmtId="182" fontId="85" fillId="32" borderId="42" xfId="44" applyNumberFormat="1" applyFont="1" applyFill="1" applyBorder="1" applyAlignment="1" applyProtection="1">
      <alignment horizontal="center"/>
    </xf>
    <xf numFmtId="0" fontId="86" fillId="0" borderId="73" xfId="0" applyFont="1" applyBorder="1" applyAlignment="1" applyProtection="1">
      <alignment vertical="center" wrapText="1"/>
    </xf>
    <xf numFmtId="180" fontId="81" fillId="0" borderId="43" xfId="44" applyNumberFormat="1" applyFont="1" applyBorder="1" applyAlignment="1" applyProtection="1">
      <alignment horizontal="center"/>
    </xf>
    <xf numFmtId="180" fontId="89" fillId="32" borderId="43" xfId="44" applyNumberFormat="1" applyFont="1" applyFill="1" applyBorder="1" applyAlignment="1" applyProtection="1">
      <alignment horizontal="center"/>
      <protection locked="0"/>
    </xf>
    <xf numFmtId="182" fontId="85" fillId="32" borderId="43" xfId="44" applyNumberFormat="1" applyFont="1" applyFill="1" applyBorder="1" applyAlignment="1" applyProtection="1">
      <alignment horizontal="center"/>
    </xf>
    <xf numFmtId="180" fontId="89" fillId="32" borderId="26" xfId="44" applyNumberFormat="1" applyFont="1" applyFill="1" applyBorder="1" applyAlignment="1" applyProtection="1">
      <alignment horizontal="center"/>
      <protection locked="0"/>
    </xf>
    <xf numFmtId="182" fontId="85" fillId="32" borderId="26" xfId="44" applyNumberFormat="1" applyFont="1" applyFill="1" applyBorder="1" applyAlignment="1" applyProtection="1">
      <alignment horizontal="center"/>
    </xf>
    <xf numFmtId="180" fontId="89" fillId="32" borderId="20" xfId="44" applyNumberFormat="1" applyFont="1" applyFill="1" applyBorder="1" applyAlignment="1" applyProtection="1">
      <alignment horizontal="center"/>
      <protection locked="0"/>
    </xf>
    <xf numFmtId="182" fontId="85" fillId="32" borderId="20" xfId="44" applyNumberFormat="1" applyFont="1" applyFill="1" applyBorder="1" applyAlignment="1" applyProtection="1">
      <alignment horizontal="center"/>
    </xf>
    <xf numFmtId="180" fontId="90" fillId="0" borderId="42" xfId="44" applyNumberFormat="1" applyFont="1" applyBorder="1" applyAlignment="1" applyProtection="1">
      <alignment horizontal="center"/>
    </xf>
    <xf numFmtId="180" fontId="90" fillId="0" borderId="43" xfId="44" applyNumberFormat="1" applyFont="1" applyBorder="1" applyAlignment="1" applyProtection="1">
      <alignment horizontal="center"/>
    </xf>
    <xf numFmtId="0" fontId="84" fillId="0" borderId="0" xfId="44" applyFont="1" applyBorder="1" applyProtection="1"/>
    <xf numFmtId="180" fontId="90" fillId="0" borderId="42" xfId="44" applyNumberFormat="1" applyFont="1" applyBorder="1" applyAlignment="1" applyProtection="1">
      <alignment horizontal="center" vertical="center"/>
    </xf>
    <xf numFmtId="180" fontId="81" fillId="0" borderId="42" xfId="44" applyNumberFormat="1" applyFont="1" applyBorder="1" applyAlignment="1" applyProtection="1">
      <alignment horizontal="center" vertical="center"/>
    </xf>
    <xf numFmtId="180" fontId="89" fillId="32" borderId="42" xfId="44" applyNumberFormat="1" applyFont="1" applyFill="1" applyBorder="1" applyAlignment="1" applyProtection="1">
      <alignment horizontal="center" vertical="center"/>
      <protection locked="0"/>
    </xf>
    <xf numFmtId="182" fontId="85" fillId="32" borderId="42" xfId="44" applyNumberFormat="1" applyFont="1" applyFill="1" applyBorder="1" applyAlignment="1" applyProtection="1">
      <alignment horizontal="center" vertical="center"/>
    </xf>
    <xf numFmtId="180" fontId="90" fillId="0" borderId="43" xfId="44" applyNumberFormat="1" applyFont="1" applyBorder="1" applyAlignment="1" applyProtection="1">
      <alignment horizontal="center" vertical="center"/>
    </xf>
    <xf numFmtId="180" fontId="81" fillId="0" borderId="43" xfId="44" applyNumberFormat="1" applyFont="1" applyBorder="1" applyAlignment="1" applyProtection="1">
      <alignment horizontal="center" vertical="center"/>
    </xf>
    <xf numFmtId="180" fontId="89" fillId="32" borderId="43" xfId="44" applyNumberFormat="1" applyFont="1" applyFill="1" applyBorder="1" applyAlignment="1" applyProtection="1">
      <alignment horizontal="center" vertical="center"/>
      <protection locked="0"/>
    </xf>
    <xf numFmtId="182" fontId="85" fillId="32" borderId="43" xfId="44" applyNumberFormat="1" applyFont="1" applyFill="1" applyBorder="1" applyAlignment="1" applyProtection="1">
      <alignment horizontal="center" vertical="center"/>
    </xf>
    <xf numFmtId="179" fontId="85" fillId="0" borderId="42" xfId="44" applyNumberFormat="1" applyFont="1" applyBorder="1" applyAlignment="1" applyProtection="1">
      <alignment horizontal="center"/>
    </xf>
    <xf numFmtId="179" fontId="85" fillId="0" borderId="43" xfId="44" applyNumberFormat="1" applyFont="1" applyBorder="1" applyAlignment="1" applyProtection="1">
      <alignment horizontal="center"/>
    </xf>
    <xf numFmtId="179" fontId="85" fillId="0" borderId="42" xfId="44" applyNumberFormat="1" applyFont="1" applyBorder="1" applyAlignment="1" applyProtection="1">
      <alignment horizontal="center" vertical="center"/>
    </xf>
    <xf numFmtId="179" fontId="85" fillId="0" borderId="43" xfId="44" applyNumberFormat="1" applyFont="1" applyBorder="1" applyAlignment="1" applyProtection="1">
      <alignment horizontal="center" vertical="center"/>
    </xf>
    <xf numFmtId="179" fontId="81" fillId="0" borderId="42" xfId="44" applyNumberFormat="1" applyFont="1" applyBorder="1" applyAlignment="1" applyProtection="1">
      <alignment horizontal="center"/>
    </xf>
    <xf numFmtId="179" fontId="81" fillId="0" borderId="43" xfId="44" applyNumberFormat="1" applyFont="1" applyBorder="1" applyAlignment="1" applyProtection="1">
      <alignment horizontal="center"/>
    </xf>
    <xf numFmtId="179" fontId="81" fillId="0" borderId="42" xfId="44" applyNumberFormat="1" applyFont="1" applyBorder="1" applyAlignment="1" applyProtection="1">
      <alignment horizontal="center" vertical="center"/>
    </xf>
    <xf numFmtId="179" fontId="81" fillId="0" borderId="43" xfId="44" applyNumberFormat="1" applyFont="1" applyBorder="1" applyAlignment="1" applyProtection="1">
      <alignment horizontal="center" vertical="center"/>
    </xf>
    <xf numFmtId="0" fontId="87" fillId="0" borderId="0" xfId="0" applyFont="1" applyBorder="1" applyAlignment="1" applyProtection="1">
      <alignment vertical="top" wrapText="1"/>
    </xf>
    <xf numFmtId="182" fontId="90" fillId="0" borderId="0" xfId="44" applyNumberFormat="1" applyFont="1" applyBorder="1" applyProtection="1"/>
    <xf numFmtId="180" fontId="89" fillId="0" borderId="0" xfId="44" applyNumberFormat="1" applyFont="1" applyBorder="1" applyProtection="1"/>
    <xf numFmtId="180" fontId="85" fillId="32" borderId="0" xfId="44" applyNumberFormat="1" applyFont="1" applyFill="1" applyBorder="1" applyAlignment="1" applyProtection="1">
      <alignment horizontal="center"/>
    </xf>
    <xf numFmtId="182" fontId="85" fillId="32" borderId="0" xfId="44" applyNumberFormat="1" applyFont="1" applyFill="1" applyBorder="1" applyAlignment="1" applyProtection="1">
      <alignment horizontal="center"/>
    </xf>
    <xf numFmtId="180" fontId="89" fillId="32" borderId="0" xfId="44" applyNumberFormat="1" applyFont="1" applyFill="1" applyBorder="1" applyAlignment="1" applyProtection="1">
      <alignment horizontal="center"/>
    </xf>
    <xf numFmtId="0" fontId="93" fillId="0" borderId="0" xfId="44" applyFont="1" applyBorder="1" applyAlignment="1" applyProtection="1">
      <alignment horizontal="center" vertical="center"/>
    </xf>
    <xf numFmtId="0" fontId="93" fillId="0" borderId="0" xfId="44" applyFont="1" applyBorder="1" applyAlignment="1" applyProtection="1">
      <alignment horizontal="center" vertical="center" wrapText="1"/>
    </xf>
    <xf numFmtId="0" fontId="93" fillId="32" borderId="0" xfId="44" applyFont="1" applyFill="1" applyBorder="1" applyAlignment="1" applyProtection="1">
      <alignment horizontal="center" vertical="center"/>
    </xf>
    <xf numFmtId="0" fontId="94" fillId="32" borderId="0" xfId="44" applyFont="1" applyFill="1" applyBorder="1" applyProtection="1"/>
    <xf numFmtId="0" fontId="81" fillId="32" borderId="0" xfId="44" applyFont="1" applyFill="1" applyBorder="1" applyAlignment="1" applyProtection="1">
      <alignment horizontal="center"/>
    </xf>
    <xf numFmtId="179" fontId="84" fillId="32" borderId="0" xfId="44" applyNumberFormat="1" applyFont="1" applyFill="1" applyBorder="1" applyAlignment="1" applyProtection="1">
      <alignment horizontal="center"/>
    </xf>
    <xf numFmtId="0" fontId="85" fillId="32" borderId="0" xfId="44" applyFont="1" applyFill="1" applyBorder="1" applyAlignment="1" applyProtection="1">
      <alignment horizontal="center"/>
    </xf>
    <xf numFmtId="0" fontId="85" fillId="33" borderId="46" xfId="44" applyFont="1" applyFill="1" applyBorder="1" applyAlignment="1" applyProtection="1">
      <alignment horizontal="center" vertical="center" wrapText="1"/>
    </xf>
    <xf numFmtId="0" fontId="95" fillId="32" borderId="0" xfId="44" applyFont="1" applyFill="1" applyBorder="1" applyProtection="1"/>
    <xf numFmtId="0" fontId="85" fillId="0" borderId="47" xfId="0" applyFont="1" applyBorder="1" applyProtection="1"/>
    <xf numFmtId="0" fontId="85" fillId="0" borderId="48" xfId="0" applyFont="1" applyBorder="1" applyProtection="1"/>
    <xf numFmtId="0" fontId="96" fillId="32" borderId="0" xfId="44" applyFont="1" applyFill="1" applyBorder="1" applyProtection="1"/>
    <xf numFmtId="0" fontId="97" fillId="0" borderId="0" xfId="0" applyFont="1" applyBorder="1" applyProtection="1"/>
    <xf numFmtId="183" fontId="89" fillId="0" borderId="0" xfId="0" applyNumberFormat="1" applyFont="1" applyBorder="1" applyProtection="1"/>
    <xf numFmtId="0" fontId="89" fillId="32" borderId="0" xfId="44" applyFont="1" applyFill="1" applyBorder="1" applyAlignment="1" applyProtection="1">
      <alignment horizontal="left"/>
    </xf>
    <xf numFmtId="0" fontId="97" fillId="32" borderId="0" xfId="44" applyFont="1" applyFill="1" applyBorder="1" applyAlignment="1" applyProtection="1">
      <alignment horizontal="center" vertical="center"/>
    </xf>
    <xf numFmtId="181" fontId="97" fillId="32" borderId="0" xfId="44" applyNumberFormat="1" applyFont="1" applyFill="1" applyBorder="1" applyAlignment="1" applyProtection="1">
      <alignment horizontal="center" vertical="center" wrapText="1"/>
    </xf>
    <xf numFmtId="0" fontId="98" fillId="0" borderId="0" xfId="0" applyFont="1" applyBorder="1" applyProtection="1"/>
    <xf numFmtId="0" fontId="79" fillId="0" borderId="47" xfId="0" applyFont="1" applyBorder="1" applyProtection="1"/>
    <xf numFmtId="179" fontId="90" fillId="0" borderId="42" xfId="0" applyNumberFormat="1" applyFont="1" applyBorder="1" applyAlignment="1" applyProtection="1">
      <alignment horizontal="center"/>
    </xf>
    <xf numFmtId="179" fontId="81" fillId="0" borderId="42" xfId="0"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0" fontId="79" fillId="0" borderId="48" xfId="0" applyFont="1" applyBorder="1" applyProtection="1"/>
    <xf numFmtId="179" fontId="90" fillId="0" borderId="43" xfId="0" applyNumberFormat="1" applyFont="1" applyBorder="1" applyAlignment="1" applyProtection="1">
      <alignment horizontal="center"/>
    </xf>
    <xf numFmtId="179" fontId="81" fillId="0" borderId="43" xfId="0"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115" fillId="0" borderId="42" xfId="0" applyFont="1" applyBorder="1" applyAlignment="1" applyProtection="1">
      <alignment horizontal="center"/>
      <protection locked="0"/>
    </xf>
    <xf numFmtId="0" fontId="115" fillId="0" borderId="10" xfId="0" applyFont="1" applyBorder="1" applyAlignment="1" applyProtection="1">
      <alignment horizontal="center"/>
      <protection locked="0"/>
    </xf>
    <xf numFmtId="0" fontId="115" fillId="0" borderId="43" xfId="0" applyFont="1" applyBorder="1" applyAlignment="1" applyProtection="1">
      <alignment horizontal="center"/>
      <protection locked="0"/>
    </xf>
    <xf numFmtId="49" fontId="85" fillId="33" borderId="45" xfId="44" applyNumberFormat="1" applyFont="1" applyFill="1" applyBorder="1" applyAlignment="1" applyProtection="1">
      <alignment horizontal="center" vertical="center" wrapText="1"/>
    </xf>
    <xf numFmtId="49" fontId="85" fillId="33" borderId="58" xfId="44" applyNumberFormat="1" applyFont="1" applyFill="1" applyBorder="1" applyAlignment="1" applyProtection="1">
      <alignment horizontal="center" vertical="center" wrapText="1"/>
    </xf>
    <xf numFmtId="0" fontId="120" fillId="0" borderId="42" xfId="0" applyFont="1" applyBorder="1" applyAlignment="1" applyProtection="1">
      <alignment horizontal="center"/>
      <protection locked="0"/>
    </xf>
    <xf numFmtId="0" fontId="120" fillId="0" borderId="10" xfId="0" applyFont="1" applyBorder="1" applyAlignment="1" applyProtection="1">
      <alignment horizontal="center"/>
      <protection locked="0"/>
    </xf>
    <xf numFmtId="0" fontId="120" fillId="0" borderId="43" xfId="0" applyFont="1" applyBorder="1" applyAlignment="1" applyProtection="1">
      <alignment horizontal="center"/>
      <protection locked="0"/>
    </xf>
    <xf numFmtId="0" fontId="116" fillId="32" borderId="0" xfId="44" applyFont="1" applyFill="1" applyBorder="1" applyAlignment="1" applyProtection="1">
      <alignment horizontal="center"/>
    </xf>
    <xf numFmtId="182" fontId="117" fillId="32" borderId="47" xfId="44" applyNumberFormat="1" applyFont="1" applyFill="1" applyBorder="1" applyProtection="1"/>
    <xf numFmtId="0" fontId="118" fillId="0" borderId="42" xfId="0" applyFont="1" applyBorder="1" applyAlignment="1" applyProtection="1">
      <alignment horizontal="center"/>
    </xf>
    <xf numFmtId="0" fontId="119" fillId="0" borderId="42" xfId="0" applyFont="1" applyBorder="1" applyAlignment="1" applyProtection="1">
      <alignment horizontal="center"/>
    </xf>
    <xf numFmtId="0" fontId="117" fillId="0" borderId="42" xfId="0" applyFont="1" applyBorder="1" applyAlignment="1" applyProtection="1">
      <alignment horizontal="center"/>
    </xf>
    <xf numFmtId="0" fontId="118" fillId="0" borderId="63" xfId="0" applyFont="1" applyBorder="1" applyAlignment="1" applyProtection="1">
      <alignment horizontal="center"/>
    </xf>
    <xf numFmtId="182" fontId="117" fillId="32" borderId="56" xfId="44" applyNumberFormat="1" applyFont="1" applyFill="1" applyBorder="1" applyProtection="1"/>
    <xf numFmtId="0" fontId="118" fillId="0" borderId="10" xfId="0" applyFont="1" applyBorder="1" applyAlignment="1" applyProtection="1">
      <alignment horizontal="center"/>
    </xf>
    <xf numFmtId="0" fontId="119" fillId="0" borderId="10" xfId="0" applyFont="1" applyBorder="1" applyAlignment="1" applyProtection="1">
      <alignment horizontal="center"/>
    </xf>
    <xf numFmtId="0" fontId="117" fillId="0" borderId="10" xfId="0" applyFont="1" applyBorder="1" applyAlignment="1" applyProtection="1">
      <alignment horizontal="center"/>
    </xf>
    <xf numFmtId="0" fontId="118" fillId="0" borderId="61" xfId="0" applyFont="1" applyBorder="1" applyAlignment="1" applyProtection="1">
      <alignment horizontal="center"/>
    </xf>
    <xf numFmtId="49" fontId="89" fillId="32" borderId="10" xfId="44" applyNumberFormat="1" applyFont="1" applyFill="1" applyBorder="1" applyProtection="1"/>
    <xf numFmtId="179" fontId="117" fillId="32" borderId="10" xfId="44" applyNumberFormat="1" applyFont="1" applyFill="1" applyBorder="1" applyAlignment="1" applyProtection="1">
      <alignment horizontal="center"/>
    </xf>
    <xf numFmtId="0" fontId="95" fillId="32" borderId="10" xfId="44" applyFont="1" applyFill="1" applyBorder="1" applyProtection="1"/>
    <xf numFmtId="0" fontId="95" fillId="32" borderId="61" xfId="44" applyFont="1" applyFill="1" applyBorder="1" applyProtection="1"/>
    <xf numFmtId="0" fontId="81" fillId="32" borderId="0" xfId="44" applyFont="1" applyFill="1" applyBorder="1" applyProtection="1"/>
    <xf numFmtId="0" fontId="89" fillId="32" borderId="10" xfId="44" applyFont="1" applyFill="1" applyBorder="1" applyProtection="1"/>
    <xf numFmtId="0" fontId="122" fillId="32" borderId="10" xfId="44" applyFont="1" applyFill="1" applyBorder="1" applyProtection="1"/>
    <xf numFmtId="0" fontId="117" fillId="32" borderId="10" xfId="44" applyFont="1" applyFill="1" applyBorder="1" applyAlignment="1" applyProtection="1">
      <alignment horizontal="center"/>
    </xf>
    <xf numFmtId="49" fontId="85" fillId="32" borderId="10" xfId="44" applyNumberFormat="1" applyFont="1" applyFill="1" applyBorder="1" applyAlignment="1" applyProtection="1">
      <alignment horizontal="center" wrapText="1"/>
    </xf>
    <xf numFmtId="180" fontId="117" fillId="32" borderId="10" xfId="44" applyNumberFormat="1" applyFont="1" applyFill="1" applyBorder="1" applyAlignment="1" applyProtection="1">
      <alignment horizontal="center" wrapText="1"/>
    </xf>
    <xf numFmtId="49" fontId="123" fillId="32" borderId="10" xfId="44" applyNumberFormat="1" applyFont="1" applyFill="1" applyBorder="1" applyProtection="1"/>
    <xf numFmtId="0" fontId="84" fillId="32" borderId="10" xfId="44" applyFont="1" applyFill="1" applyBorder="1" applyProtection="1"/>
    <xf numFmtId="0" fontId="84" fillId="32" borderId="61" xfId="44" applyFont="1" applyFill="1" applyBorder="1" applyProtection="1"/>
    <xf numFmtId="0" fontId="124" fillId="32" borderId="0" xfId="44" applyFont="1" applyFill="1" applyBorder="1" applyProtection="1"/>
    <xf numFmtId="0" fontId="116" fillId="32" borderId="0" xfId="44" applyFont="1" applyFill="1" applyBorder="1" applyProtection="1"/>
    <xf numFmtId="0" fontId="81" fillId="32" borderId="10" xfId="44" applyFont="1" applyFill="1" applyBorder="1" applyProtection="1"/>
    <xf numFmtId="0" fontId="125" fillId="32" borderId="10" xfId="44" applyFont="1" applyFill="1" applyBorder="1" applyProtection="1"/>
    <xf numFmtId="0" fontId="85" fillId="32" borderId="10" xfId="44" applyFont="1" applyFill="1" applyBorder="1" applyAlignment="1" applyProtection="1">
      <alignment horizontal="center" vertical="center" shrinkToFit="1"/>
    </xf>
    <xf numFmtId="0" fontId="126" fillId="32" borderId="10" xfId="44" applyFont="1" applyFill="1" applyBorder="1" applyProtection="1"/>
    <xf numFmtId="0" fontId="81" fillId="32" borderId="61" xfId="44" applyFont="1" applyFill="1" applyBorder="1" applyProtection="1"/>
    <xf numFmtId="0" fontId="128" fillId="32" borderId="10" xfId="44" applyFont="1" applyFill="1" applyBorder="1" applyProtection="1"/>
    <xf numFmtId="182" fontId="117" fillId="32" borderId="48" xfId="44" applyNumberFormat="1" applyFont="1" applyFill="1" applyBorder="1" applyProtection="1"/>
    <xf numFmtId="0" fontId="118" fillId="0" borderId="43" xfId="0" applyFont="1" applyBorder="1" applyAlignment="1" applyProtection="1">
      <alignment horizontal="center"/>
    </xf>
    <xf numFmtId="0" fontId="128" fillId="32" borderId="43" xfId="44" applyFont="1" applyFill="1" applyBorder="1" applyProtection="1"/>
    <xf numFmtId="0" fontId="119" fillId="0" borderId="43" xfId="0" applyFont="1" applyBorder="1" applyAlignment="1" applyProtection="1">
      <alignment horizontal="center"/>
    </xf>
    <xf numFmtId="179" fontId="117" fillId="32" borderId="43" xfId="44" applyNumberFormat="1" applyFont="1" applyFill="1" applyBorder="1" applyAlignment="1" applyProtection="1">
      <alignment horizontal="center"/>
    </xf>
    <xf numFmtId="0" fontId="84" fillId="32" borderId="43" xfId="44" applyFont="1" applyFill="1" applyBorder="1" applyProtection="1"/>
    <xf numFmtId="0" fontId="84" fillId="32" borderId="62" xfId="44" applyFont="1" applyFill="1" applyBorder="1" applyProtection="1"/>
    <xf numFmtId="49" fontId="89" fillId="32" borderId="0" xfId="44" applyNumberFormat="1" applyFont="1" applyFill="1" applyBorder="1" applyProtection="1"/>
    <xf numFmtId="0" fontId="128" fillId="32" borderId="0" xfId="44" applyFont="1" applyFill="1" applyBorder="1" applyProtection="1"/>
    <xf numFmtId="0" fontId="121" fillId="32" borderId="0" xfId="44" applyFont="1" applyFill="1" applyBorder="1" applyAlignment="1" applyProtection="1">
      <alignment horizontal="center"/>
    </xf>
    <xf numFmtId="179" fontId="127" fillId="32" borderId="0" xfId="44" applyNumberFormat="1" applyFont="1" applyFill="1" applyBorder="1" applyAlignment="1" applyProtection="1">
      <alignment horizontal="center"/>
    </xf>
    <xf numFmtId="0" fontId="89" fillId="32" borderId="0" xfId="44" applyFont="1" applyFill="1" applyBorder="1" applyProtection="1"/>
    <xf numFmtId="0" fontId="122" fillId="32" borderId="0" xfId="44" applyFont="1" applyFill="1" applyBorder="1" applyProtection="1"/>
    <xf numFmtId="49" fontId="85" fillId="32" borderId="0" xfId="44" applyNumberFormat="1" applyFont="1" applyFill="1" applyBorder="1" applyAlignment="1" applyProtection="1">
      <alignment horizontal="center" wrapText="1"/>
    </xf>
    <xf numFmtId="49" fontId="123" fillId="32" borderId="0" xfId="44" applyNumberFormat="1" applyFont="1" applyFill="1" applyBorder="1" applyProtection="1"/>
    <xf numFmtId="0" fontId="129" fillId="32" borderId="0" xfId="44" applyFont="1" applyFill="1" applyBorder="1" applyAlignment="1" applyProtection="1">
      <alignment horizontal="center"/>
    </xf>
    <xf numFmtId="0" fontId="91" fillId="32" borderId="0" xfId="44" applyFont="1" applyFill="1" applyBorder="1" applyAlignment="1" applyProtection="1">
      <alignment horizontal="center"/>
    </xf>
    <xf numFmtId="0" fontId="130" fillId="32" borderId="0" xfId="44" applyFont="1" applyFill="1" applyBorder="1" applyAlignment="1" applyProtection="1">
      <alignment horizontal="center"/>
    </xf>
    <xf numFmtId="0" fontId="125" fillId="32" borderId="0" xfId="44" applyFont="1" applyFill="1" applyBorder="1" applyProtection="1"/>
    <xf numFmtId="0" fontId="85" fillId="32" borderId="0" xfId="44" applyFont="1" applyFill="1" applyBorder="1" applyAlignment="1" applyProtection="1">
      <alignment horizontal="center" vertical="center" shrinkToFit="1"/>
    </xf>
    <xf numFmtId="0" fontId="126" fillId="32" borderId="0" xfId="44" applyFont="1" applyFill="1" applyBorder="1" applyProtection="1"/>
    <xf numFmtId="0" fontId="120" fillId="32" borderId="10" xfId="44" applyFont="1" applyFill="1" applyBorder="1" applyAlignment="1" applyProtection="1">
      <alignment horizontal="center"/>
      <protection locked="0"/>
    </xf>
    <xf numFmtId="0" fontId="120" fillId="32" borderId="43" xfId="44" applyFont="1" applyFill="1" applyBorder="1" applyAlignment="1" applyProtection="1">
      <alignment horizontal="center"/>
      <protection locked="0"/>
    </xf>
    <xf numFmtId="0" fontId="99" fillId="32" borderId="0" xfId="44" applyFont="1" applyFill="1" applyBorder="1" applyAlignment="1" applyProtection="1">
      <alignment horizontal="center"/>
    </xf>
    <xf numFmtId="182" fontId="112" fillId="32" borderId="47" xfId="44" applyNumberFormat="1" applyFont="1" applyFill="1" applyBorder="1" applyProtection="1"/>
    <xf numFmtId="0" fontId="111" fillId="0" borderId="42" xfId="0" applyFont="1" applyBorder="1" applyAlignment="1" applyProtection="1">
      <alignment horizontal="center"/>
    </xf>
    <xf numFmtId="0" fontId="114" fillId="0" borderId="42" xfId="0" applyFont="1" applyBorder="1" applyAlignment="1" applyProtection="1">
      <alignment horizontal="center"/>
    </xf>
    <xf numFmtId="0" fontId="110" fillId="0" borderId="42" xfId="0" applyFont="1" applyBorder="1" applyAlignment="1" applyProtection="1">
      <alignment horizontal="center"/>
    </xf>
    <xf numFmtId="0" fontId="111" fillId="0" borderId="63" xfId="0" applyFont="1" applyBorder="1" applyAlignment="1" applyProtection="1">
      <alignment horizontal="center"/>
    </xf>
    <xf numFmtId="182" fontId="112" fillId="32" borderId="56" xfId="44" applyNumberFormat="1" applyFont="1" applyFill="1" applyBorder="1" applyProtection="1"/>
    <xf numFmtId="0" fontId="111" fillId="0" borderId="10" xfId="0" applyFont="1" applyBorder="1" applyAlignment="1" applyProtection="1">
      <alignment horizontal="center"/>
    </xf>
    <xf numFmtId="0" fontId="114" fillId="0" borderId="10" xfId="0" applyFont="1" applyBorder="1" applyAlignment="1" applyProtection="1">
      <alignment horizontal="center"/>
    </xf>
    <xf numFmtId="0" fontId="110" fillId="0" borderId="10" xfId="0" applyFont="1" applyBorder="1" applyAlignment="1" applyProtection="1">
      <alignment horizontal="center"/>
    </xf>
    <xf numFmtId="0" fontId="111" fillId="0" borderId="61" xfId="0" applyFont="1" applyBorder="1" applyAlignment="1" applyProtection="1">
      <alignment horizontal="center"/>
    </xf>
    <xf numFmtId="0" fontId="113" fillId="0" borderId="56" xfId="0" applyFont="1" applyBorder="1" applyAlignment="1" applyProtection="1">
      <alignment horizontal="justify"/>
    </xf>
    <xf numFmtId="182" fontId="112" fillId="0" borderId="56" xfId="44" applyNumberFormat="1" applyFont="1" applyFill="1" applyBorder="1" applyProtection="1"/>
    <xf numFmtId="182" fontId="112" fillId="32" borderId="48" xfId="44" applyNumberFormat="1" applyFont="1" applyFill="1" applyBorder="1" applyProtection="1"/>
    <xf numFmtId="0" fontId="111" fillId="0" borderId="43" xfId="0" applyFont="1" applyBorder="1" applyAlignment="1" applyProtection="1">
      <alignment horizontal="center"/>
    </xf>
    <xf numFmtId="0" fontId="114" fillId="0" borderId="43" xfId="0" applyFont="1" applyBorder="1" applyAlignment="1" applyProtection="1">
      <alignment horizontal="center"/>
    </xf>
    <xf numFmtId="0" fontId="110" fillId="0" borderId="43" xfId="0" applyFont="1" applyBorder="1" applyAlignment="1" applyProtection="1">
      <alignment horizontal="center"/>
    </xf>
    <xf numFmtId="0" fontId="111" fillId="0" borderId="62" xfId="0" applyFont="1" applyBorder="1" applyAlignment="1" applyProtection="1">
      <alignment horizontal="center"/>
    </xf>
    <xf numFmtId="49" fontId="101" fillId="32" borderId="0" xfId="44" applyNumberFormat="1" applyFont="1" applyFill="1" applyBorder="1" applyProtection="1"/>
    <xf numFmtId="179" fontId="42" fillId="32" borderId="0" xfId="44" applyNumberFormat="1" applyFont="1" applyFill="1" applyBorder="1" applyAlignment="1" applyProtection="1">
      <alignment horizontal="center"/>
    </xf>
    <xf numFmtId="0" fontId="42" fillId="32" borderId="0" xfId="44" applyFont="1" applyFill="1" applyBorder="1" applyProtection="1"/>
    <xf numFmtId="0" fontId="41"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4" fillId="32" borderId="0" xfId="44" applyNumberFormat="1" applyFont="1" applyFill="1" applyBorder="1" applyAlignment="1" applyProtection="1">
      <alignment horizontal="center"/>
    </xf>
    <xf numFmtId="0" fontId="100" fillId="32" borderId="0" xfId="44" applyFont="1" applyFill="1" applyBorder="1" applyProtection="1"/>
    <xf numFmtId="49" fontId="38" fillId="32" borderId="0" xfId="44" applyNumberFormat="1" applyFont="1" applyFill="1" applyBorder="1" applyAlignment="1" applyProtection="1">
      <alignment horizontal="center" wrapText="1"/>
    </xf>
    <xf numFmtId="180" fontId="43"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102" fillId="32" borderId="0" xfId="44" applyNumberFormat="1" applyFont="1" applyFill="1" applyBorder="1" applyProtection="1"/>
    <xf numFmtId="0" fontId="108" fillId="32" borderId="0" xfId="44" applyFont="1" applyFill="1" applyBorder="1" applyProtection="1"/>
    <xf numFmtId="0" fontId="109"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103" fillId="32" borderId="0" xfId="44" applyFont="1" applyFill="1" applyBorder="1" applyProtection="1"/>
    <xf numFmtId="0" fontId="39" fillId="32" borderId="0" xfId="44" applyFont="1" applyFill="1" applyBorder="1" applyAlignment="1" applyProtection="1">
      <alignment horizontal="center" vertical="center" shrinkToFit="1"/>
    </xf>
    <xf numFmtId="0" fontId="75" fillId="32" borderId="0" xfId="44" applyFont="1" applyFill="1" applyBorder="1" applyAlignment="1" applyProtection="1">
      <alignment horizontal="center"/>
    </xf>
    <xf numFmtId="0" fontId="104" fillId="32" borderId="0" xfId="44" applyFont="1" applyFill="1" applyBorder="1" applyAlignment="1" applyProtection="1">
      <alignment horizontal="center"/>
    </xf>
    <xf numFmtId="0" fontId="105" fillId="32" borderId="0" xfId="44" applyFont="1" applyFill="1" applyBorder="1" applyProtection="1"/>
    <xf numFmtId="179" fontId="106" fillId="32" borderId="0" xfId="44" applyNumberFormat="1" applyFont="1" applyFill="1" applyBorder="1" applyAlignment="1" applyProtection="1">
      <alignment horizontal="center"/>
    </xf>
    <xf numFmtId="0" fontId="107"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51" fillId="0" borderId="42" xfId="0" applyFont="1" applyBorder="1" applyAlignment="1" applyProtection="1">
      <alignment vertical="center" wrapText="1"/>
    </xf>
    <xf numFmtId="0" fontId="51" fillId="0" borderId="43" xfId="0" applyFont="1" applyBorder="1" applyAlignment="1" applyProtection="1">
      <alignment vertical="center" wrapText="1"/>
    </xf>
    <xf numFmtId="0" fontId="86" fillId="0" borderId="72" xfId="0" applyFont="1" applyBorder="1" applyAlignment="1" applyProtection="1">
      <alignment vertical="top" wrapText="1"/>
    </xf>
    <xf numFmtId="0" fontId="86" fillId="0" borderId="73" xfId="0" applyFont="1" applyBorder="1" applyAlignment="1" applyProtection="1">
      <alignment vertical="top" wrapText="1"/>
    </xf>
    <xf numFmtId="49" fontId="85" fillId="33" borderId="75" xfId="44" applyNumberFormat="1" applyFont="1" applyFill="1" applyBorder="1" applyAlignment="1" applyProtection="1">
      <alignment horizontal="center" vertical="center" wrapText="1"/>
    </xf>
    <xf numFmtId="0" fontId="92" fillId="0" borderId="72" xfId="0" applyFont="1" applyBorder="1" applyAlignment="1" applyProtection="1">
      <alignment vertical="top" wrapText="1"/>
    </xf>
    <xf numFmtId="0" fontId="92" fillId="0" borderId="73" xfId="0" applyFont="1" applyBorder="1" applyAlignment="1" applyProtection="1">
      <alignment vertical="top" wrapText="1"/>
    </xf>
    <xf numFmtId="0" fontId="92" fillId="0" borderId="72" xfId="0" applyFont="1" applyBorder="1" applyAlignment="1" applyProtection="1">
      <alignment vertical="center" wrapText="1"/>
    </xf>
    <xf numFmtId="0" fontId="92" fillId="0" borderId="73" xfId="0" applyFont="1" applyBorder="1" applyAlignment="1" applyProtection="1">
      <alignment vertical="center" wrapText="1"/>
    </xf>
    <xf numFmtId="49" fontId="38" fillId="33" borderId="51" xfId="44" applyNumberFormat="1" applyFont="1" applyFill="1" applyBorder="1" applyAlignment="1" applyProtection="1">
      <alignment horizontal="center" vertical="center" wrapText="1"/>
    </xf>
    <xf numFmtId="0" fontId="51" fillId="0" borderId="26" xfId="0" applyFont="1" applyBorder="1" applyAlignment="1" applyProtection="1">
      <alignment vertical="top" wrapText="1"/>
    </xf>
    <xf numFmtId="0" fontId="51" fillId="0" borderId="20" xfId="0" applyFont="1" applyBorder="1" applyAlignment="1" applyProtection="1">
      <alignment vertical="top" wrapText="1"/>
    </xf>
    <xf numFmtId="0" fontId="87" fillId="0" borderId="43" xfId="0" applyFont="1" applyBorder="1" applyAlignment="1" applyProtection="1">
      <alignment vertical="center" wrapText="1"/>
    </xf>
    <xf numFmtId="180" fontId="38" fillId="0" borderId="42" xfId="44" applyNumberFormat="1" applyFont="1" applyBorder="1" applyAlignment="1" applyProtection="1">
      <alignment horizontal="center" vertical="center"/>
    </xf>
    <xf numFmtId="180" fontId="38" fillId="0" borderId="43" xfId="44" applyNumberFormat="1" applyFont="1" applyBorder="1" applyAlignment="1" applyProtection="1">
      <alignment horizontal="center" vertical="center"/>
    </xf>
    <xf numFmtId="180" fontId="38" fillId="0" borderId="26" xfId="44" applyNumberFormat="1" applyFont="1" applyBorder="1" applyAlignment="1" applyProtection="1">
      <alignment horizontal="center" vertical="center"/>
    </xf>
    <xf numFmtId="0" fontId="86" fillId="0" borderId="76" xfId="0" applyFont="1" applyBorder="1" applyAlignment="1" applyProtection="1">
      <alignment vertical="center" wrapText="1"/>
    </xf>
    <xf numFmtId="0" fontId="51" fillId="0" borderId="26" xfId="0" applyFont="1" applyBorder="1" applyAlignment="1" applyProtection="1">
      <alignment vertical="center" wrapText="1"/>
    </xf>
    <xf numFmtId="0" fontId="51" fillId="0" borderId="20" xfId="0" applyFont="1" applyBorder="1" applyAlignment="1" applyProtection="1">
      <alignment vertical="center" wrapText="1"/>
    </xf>
    <xf numFmtId="180" fontId="131" fillId="32" borderId="42" xfId="44" applyNumberFormat="1" applyFont="1" applyFill="1" applyBorder="1" applyAlignment="1" applyProtection="1">
      <alignment horizontal="center"/>
    </xf>
    <xf numFmtId="180" fontId="131" fillId="32" borderId="43" xfId="44" applyNumberFormat="1" applyFont="1" applyFill="1" applyBorder="1" applyAlignment="1" applyProtection="1">
      <alignment horizontal="center"/>
    </xf>
    <xf numFmtId="180" fontId="131" fillId="32" borderId="26" xfId="44" applyNumberFormat="1" applyFont="1" applyFill="1" applyBorder="1" applyAlignment="1" applyProtection="1">
      <alignment horizontal="center"/>
    </xf>
    <xf numFmtId="180" fontId="131" fillId="32" borderId="20" xfId="44" applyNumberFormat="1" applyFont="1" applyFill="1" applyBorder="1" applyAlignment="1" applyProtection="1">
      <alignment horizontal="center"/>
    </xf>
    <xf numFmtId="180" fontId="131" fillId="32" borderId="42" xfId="44" applyNumberFormat="1" applyFont="1" applyFill="1" applyBorder="1" applyAlignment="1" applyProtection="1">
      <alignment horizontal="center" vertical="center"/>
    </xf>
    <xf numFmtId="180" fontId="131" fillId="32" borderId="43" xfId="44" applyNumberFormat="1" applyFont="1" applyFill="1" applyBorder="1" applyAlignment="1" applyProtection="1">
      <alignment horizontal="center" vertical="center"/>
    </xf>
    <xf numFmtId="180" fontId="88" fillId="0" borderId="42" xfId="44" applyNumberFormat="1" applyFont="1" applyBorder="1" applyAlignment="1" applyProtection="1">
      <alignment horizontal="center"/>
    </xf>
    <xf numFmtId="180" fontId="88" fillId="0" borderId="43" xfId="44" applyNumberFormat="1" applyFont="1" applyBorder="1" applyAlignment="1" applyProtection="1">
      <alignment horizontal="center"/>
    </xf>
    <xf numFmtId="180" fontId="88" fillId="0" borderId="26" xfId="44" applyNumberFormat="1" applyFont="1" applyBorder="1" applyAlignment="1" applyProtection="1">
      <alignment horizontal="center"/>
    </xf>
    <xf numFmtId="180" fontId="88" fillId="0" borderId="20" xfId="44" applyNumberFormat="1" applyFont="1" applyBorder="1" applyAlignment="1" applyProtection="1">
      <alignment horizontal="center"/>
    </xf>
    <xf numFmtId="182" fontId="52" fillId="0" borderId="43" xfId="44" applyNumberFormat="1" applyFont="1" applyBorder="1" applyAlignment="1" applyProtection="1">
      <alignment vertical="center" wrapText="1"/>
    </xf>
    <xf numFmtId="0" fontId="79" fillId="0" borderId="72" xfId="0" applyFont="1" applyBorder="1" applyAlignment="1" applyProtection="1">
      <alignment vertical="top" wrapText="1"/>
    </xf>
    <xf numFmtId="0" fontId="79" fillId="0" borderId="77" xfId="0" applyFont="1" applyBorder="1" applyAlignment="1" applyProtection="1">
      <alignment vertical="top" wrapText="1"/>
    </xf>
    <xf numFmtId="0" fontId="79" fillId="0" borderId="73" xfId="0" applyFont="1" applyBorder="1" applyAlignment="1" applyProtection="1">
      <alignment vertical="top" wrapText="1"/>
    </xf>
    <xf numFmtId="0" fontId="52" fillId="0" borderId="42" xfId="0" applyFont="1" applyBorder="1" applyAlignment="1" applyProtection="1">
      <alignment vertical="center" wrapText="1"/>
    </xf>
    <xf numFmtId="0" fontId="52" fillId="0" borderId="20" xfId="0" applyFont="1" applyBorder="1" applyAlignment="1" applyProtection="1">
      <alignment vertical="center" wrapText="1"/>
    </xf>
    <xf numFmtId="0" fontId="52" fillId="0" borderId="43" xfId="0" applyFont="1" applyBorder="1" applyAlignment="1" applyProtection="1">
      <alignment vertical="center" wrapText="1"/>
    </xf>
    <xf numFmtId="180" fontId="42" fillId="0" borderId="42" xfId="44" applyNumberFormat="1" applyFont="1" applyBorder="1" applyAlignment="1" applyProtection="1">
      <alignment horizontal="center" vertical="center"/>
    </xf>
    <xf numFmtId="180" fontId="42" fillId="0" borderId="20" xfId="44" applyNumberFormat="1" applyFont="1" applyBorder="1" applyAlignment="1" applyProtection="1">
      <alignment horizontal="center" vertical="center"/>
    </xf>
    <xf numFmtId="180" fontId="132" fillId="39" borderId="42" xfId="44" applyNumberFormat="1" applyFont="1" applyFill="1" applyBorder="1" applyAlignment="1" applyProtection="1">
      <alignment horizontal="center" vertical="center"/>
    </xf>
    <xf numFmtId="180" fontId="132" fillId="39" borderId="20" xfId="44" applyNumberFormat="1" applyFont="1" applyFill="1" applyBorder="1" applyAlignment="1" applyProtection="1">
      <alignment horizontal="center" vertical="center"/>
    </xf>
    <xf numFmtId="180" fontId="132" fillId="39" borderId="43" xfId="44" applyNumberFormat="1" applyFont="1" applyFill="1" applyBorder="1" applyAlignment="1" applyProtection="1">
      <alignment horizontal="center" vertical="center"/>
    </xf>
    <xf numFmtId="180" fontId="132" fillId="39" borderId="26" xfId="44" applyNumberFormat="1" applyFont="1" applyFill="1" applyBorder="1" applyAlignment="1" applyProtection="1">
      <alignment horizontal="center" vertical="center"/>
    </xf>
    <xf numFmtId="0" fontId="52" fillId="0" borderId="47" xfId="0" applyFont="1" applyBorder="1" applyAlignment="1" applyProtection="1">
      <alignment vertical="center" wrapText="1"/>
    </xf>
    <xf numFmtId="0" fontId="52" fillId="0" borderId="57" xfId="0" applyFont="1" applyBorder="1" applyAlignment="1" applyProtection="1">
      <alignment vertical="center" wrapText="1"/>
    </xf>
    <xf numFmtId="0" fontId="52" fillId="0" borderId="48" xfId="0" applyFont="1" applyBorder="1" applyAlignment="1" applyProtection="1">
      <alignment vertical="center" wrapText="1"/>
    </xf>
    <xf numFmtId="0" fontId="52" fillId="0" borderId="49" xfId="0" applyFont="1" applyBorder="1" applyAlignment="1" applyProtection="1">
      <alignment vertical="center" wrapText="1"/>
    </xf>
    <xf numFmtId="180" fontId="132" fillId="32" borderId="42" xfId="44" applyNumberFormat="1" applyFont="1" applyFill="1" applyBorder="1" applyAlignment="1" applyProtection="1">
      <alignment horizontal="center" vertical="center"/>
    </xf>
    <xf numFmtId="180" fontId="132" fillId="32" borderId="20" xfId="44" applyNumberFormat="1" applyFont="1" applyFill="1" applyBorder="1" applyAlignment="1" applyProtection="1">
      <alignment horizontal="center" vertical="center"/>
    </xf>
    <xf numFmtId="180" fontId="132" fillId="32" borderId="43" xfId="44" applyNumberFormat="1" applyFont="1" applyFill="1" applyBorder="1" applyAlignment="1" applyProtection="1">
      <alignment horizontal="center" vertical="center"/>
    </xf>
    <xf numFmtId="180" fontId="132" fillId="32" borderId="26" xfId="44" applyNumberFormat="1" applyFont="1" applyFill="1" applyBorder="1" applyAlignment="1" applyProtection="1">
      <alignment horizontal="center" vertical="center"/>
    </xf>
    <xf numFmtId="180" fontId="132" fillId="0" borderId="43" xfId="44" applyNumberFormat="1" applyFont="1" applyBorder="1" applyAlignment="1" applyProtection="1">
      <alignment horizontal="center" vertical="center"/>
    </xf>
    <xf numFmtId="180" fontId="41" fillId="32" borderId="42" xfId="44" applyNumberFormat="1" applyFont="1" applyFill="1" applyBorder="1" applyAlignment="1" applyProtection="1">
      <alignment horizontal="center"/>
    </xf>
    <xf numFmtId="180" fontId="41"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xf>
    <xf numFmtId="0" fontId="51" fillId="0" borderId="10" xfId="0" applyFont="1" applyBorder="1" applyAlignment="1" applyProtection="1">
      <alignment vertical="top" wrapText="1"/>
    </xf>
    <xf numFmtId="180" fontId="133" fillId="32" borderId="42" xfId="44" applyNumberFormat="1" applyFont="1" applyFill="1" applyBorder="1" applyAlignment="1" applyProtection="1">
      <alignment horizontal="center"/>
    </xf>
    <xf numFmtId="180" fontId="133" fillId="32" borderId="10" xfId="44" applyNumberFormat="1" applyFont="1" applyFill="1" applyBorder="1" applyAlignment="1" applyProtection="1">
      <alignment horizontal="center"/>
    </xf>
    <xf numFmtId="180" fontId="133" fillId="32" borderId="43" xfId="44" applyNumberFormat="1" applyFont="1" applyFill="1" applyBorder="1" applyAlignment="1" applyProtection="1">
      <alignment horizontal="center"/>
    </xf>
    <xf numFmtId="180" fontId="41" fillId="32" borderId="78" xfId="44" applyNumberFormat="1" applyFont="1" applyFill="1" applyBorder="1" applyAlignment="1" applyProtection="1">
      <alignment horizontal="center"/>
    </xf>
    <xf numFmtId="180" fontId="41" fillId="32" borderId="0" xfId="44" applyNumberFormat="1" applyFont="1" applyFill="1" applyBorder="1" applyAlignment="1" applyProtection="1">
      <alignment horizontal="center"/>
    </xf>
    <xf numFmtId="0" fontId="52" fillId="0" borderId="47" xfId="0" applyFont="1" applyBorder="1" applyProtection="1"/>
    <xf numFmtId="0" fontId="52" fillId="0" borderId="48" xfId="0" applyFont="1" applyBorder="1" applyProtection="1"/>
    <xf numFmtId="179" fontId="38" fillId="0" borderId="42" xfId="44" applyNumberFormat="1" applyFont="1" applyBorder="1" applyAlignment="1" applyProtection="1">
      <alignment horizontal="center"/>
    </xf>
    <xf numFmtId="179" fontId="38" fillId="0" borderId="43" xfId="44" applyNumberFormat="1" applyFont="1" applyBorder="1" applyAlignment="1" applyProtection="1">
      <alignment horizontal="center"/>
    </xf>
    <xf numFmtId="0" fontId="52" fillId="0" borderId="54" xfId="0" applyFont="1" applyBorder="1" applyProtection="1"/>
    <xf numFmtId="0" fontId="50" fillId="0" borderId="42" xfId="0" applyFont="1" applyBorder="1" applyAlignment="1" applyProtection="1">
      <alignment horizontal="center"/>
    </xf>
    <xf numFmtId="0" fontId="50" fillId="0" borderId="10" xfId="0" applyFont="1" applyBorder="1" applyAlignment="1" applyProtection="1">
      <alignment horizontal="center"/>
    </xf>
    <xf numFmtId="179" fontId="134" fillId="32" borderId="44" xfId="44" applyNumberFormat="1" applyFont="1" applyFill="1" applyBorder="1" applyAlignment="1" applyProtection="1">
      <alignment horizontal="center"/>
    </xf>
    <xf numFmtId="179" fontId="134" fillId="32" borderId="10" xfId="44" applyNumberFormat="1" applyFont="1" applyFill="1" applyBorder="1" applyAlignment="1" applyProtection="1">
      <alignment horizontal="center"/>
    </xf>
    <xf numFmtId="179" fontId="134" fillId="32" borderId="43" xfId="44" applyNumberFormat="1" applyFont="1" applyFill="1" applyBorder="1" applyAlignment="1" applyProtection="1">
      <alignment horizontal="center"/>
    </xf>
    <xf numFmtId="180" fontId="42" fillId="0" borderId="42" xfId="0" applyNumberFormat="1" applyFont="1" applyBorder="1" applyAlignment="1" applyProtection="1">
      <alignment horizontal="center"/>
    </xf>
    <xf numFmtId="180" fontId="42" fillId="0" borderId="10" xfId="0" applyNumberFormat="1" applyFont="1" applyBorder="1" applyAlignment="1" applyProtection="1">
      <alignment horizontal="center"/>
    </xf>
    <xf numFmtId="180" fontId="42" fillId="0" borderId="43" xfId="0" applyNumberFormat="1" applyFont="1" applyBorder="1" applyAlignment="1" applyProtection="1">
      <alignment horizontal="center"/>
    </xf>
    <xf numFmtId="0" fontId="52" fillId="0" borderId="20" xfId="0" applyFont="1" applyBorder="1" applyAlignment="1" applyProtection="1">
      <alignment vertical="top" wrapText="1"/>
    </xf>
    <xf numFmtId="0" fontId="50" fillId="0" borderId="77" xfId="0" applyFont="1" applyBorder="1" applyAlignment="1" applyProtection="1">
      <alignment vertical="top" wrapText="1"/>
    </xf>
    <xf numFmtId="0" fontId="50" fillId="0" borderId="48" xfId="0" applyFont="1" applyBorder="1" applyAlignment="1" applyProtection="1">
      <alignment vertical="top" wrapText="1"/>
    </xf>
    <xf numFmtId="0" fontId="50" fillId="0" borderId="42" xfId="0" applyFont="1" applyBorder="1" applyAlignment="1" applyProtection="1">
      <alignment horizontal="center" vertical="top" wrapText="1"/>
    </xf>
    <xf numFmtId="0" fontId="50" fillId="0" borderId="10" xfId="0" applyFont="1" applyBorder="1" applyAlignment="1" applyProtection="1">
      <alignment horizontal="center" vertical="top" wrapText="1"/>
    </xf>
    <xf numFmtId="0" fontId="50" fillId="0" borderId="43" xfId="0" applyFont="1" applyBorder="1" applyAlignment="1" applyProtection="1">
      <alignment horizontal="center" vertical="top" wrapText="1"/>
    </xf>
    <xf numFmtId="179" fontId="135" fillId="0" borderId="42" xfId="0" applyNumberFormat="1" applyFont="1" applyBorder="1" applyAlignment="1" applyProtection="1">
      <alignment horizontal="center"/>
    </xf>
    <xf numFmtId="179" fontId="135" fillId="0" borderId="10" xfId="0" applyNumberFormat="1" applyFont="1" applyBorder="1" applyAlignment="1" applyProtection="1">
      <alignment horizontal="center"/>
    </xf>
    <xf numFmtId="179" fontId="135" fillId="0" borderId="43" xfId="0" applyNumberFormat="1" applyFont="1" applyBorder="1" applyAlignment="1" applyProtection="1">
      <alignment horizontal="center"/>
    </xf>
    <xf numFmtId="49" fontId="136" fillId="33" borderId="50" xfId="44" applyNumberFormat="1" applyFont="1" applyFill="1" applyBorder="1" applyAlignment="1" applyProtection="1">
      <alignment horizontal="center" vertical="center" wrapText="1"/>
    </xf>
    <xf numFmtId="49" fontId="136" fillId="33" borderId="53" xfId="44" applyNumberFormat="1" applyFont="1" applyFill="1" applyBorder="1" applyAlignment="1" applyProtection="1">
      <alignment horizontal="center" vertical="center" wrapText="1"/>
    </xf>
    <xf numFmtId="0" fontId="136" fillId="33" borderId="51" xfId="44" applyFont="1" applyFill="1" applyBorder="1" applyAlignment="1" applyProtection="1">
      <alignment horizontal="center" vertical="center" wrapText="1"/>
    </xf>
    <xf numFmtId="49" fontId="136" fillId="33" borderId="51" xfId="44" applyNumberFormat="1" applyFont="1" applyFill="1" applyBorder="1" applyAlignment="1" applyProtection="1">
      <alignment horizontal="center" vertical="center" wrapText="1"/>
    </xf>
    <xf numFmtId="180" fontId="136" fillId="33" borderId="51" xfId="44" applyNumberFormat="1" applyFont="1" applyFill="1" applyBorder="1" applyAlignment="1" applyProtection="1">
      <alignment horizontal="center" vertical="center" wrapText="1"/>
    </xf>
    <xf numFmtId="0" fontId="136" fillId="33" borderId="52" xfId="44" applyFont="1" applyFill="1" applyBorder="1" applyAlignment="1" applyProtection="1">
      <alignment horizontal="center" vertical="center" wrapText="1"/>
    </xf>
    <xf numFmtId="0" fontId="136" fillId="0" borderId="0" xfId="44" applyFont="1" applyAlignment="1" applyProtection="1">
      <alignment vertical="center"/>
    </xf>
    <xf numFmtId="180" fontId="80" fillId="0" borderId="42" xfId="44" applyNumberFormat="1" applyFont="1" applyBorder="1" applyAlignment="1" applyProtection="1">
      <alignment horizontal="center" vertical="center"/>
    </xf>
    <xf numFmtId="180" fontId="80" fillId="0" borderId="43" xfId="44" applyNumberFormat="1" applyFont="1" applyBorder="1" applyAlignment="1" applyProtection="1">
      <alignment horizontal="center" vertical="center"/>
    </xf>
    <xf numFmtId="180" fontId="80" fillId="0" borderId="26" xfId="44" applyNumberFormat="1" applyFont="1" applyBorder="1" applyAlignment="1" applyProtection="1">
      <alignment horizontal="center" vertical="center"/>
    </xf>
    <xf numFmtId="180" fontId="80" fillId="0" borderId="20" xfId="44" applyNumberFormat="1" applyFont="1" applyBorder="1" applyAlignment="1" applyProtection="1">
      <alignment horizontal="center" vertical="center"/>
    </xf>
    <xf numFmtId="0" fontId="85" fillId="0" borderId="0" xfId="44" applyFont="1" applyProtection="1"/>
    <xf numFmtId="0" fontId="75" fillId="33" borderId="63" xfId="0" applyFont="1" applyFill="1" applyBorder="1" applyAlignment="1">
      <alignment horizontal="center" vertical="center"/>
    </xf>
    <xf numFmtId="0" fontId="75" fillId="33" borderId="62" xfId="0" applyFont="1" applyFill="1" applyBorder="1" applyAlignment="1">
      <alignment horizontal="center" vertical="center"/>
    </xf>
    <xf numFmtId="0" fontId="75" fillId="33" borderId="47" xfId="0" applyFont="1" applyFill="1" applyBorder="1" applyAlignment="1">
      <alignment horizontal="center" vertical="center"/>
    </xf>
    <xf numFmtId="0" fontId="75"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181" fontId="81" fillId="32" borderId="44" xfId="44" applyNumberFormat="1" applyFont="1" applyFill="1" applyBorder="1" applyAlignment="1" applyProtection="1">
      <alignment horizontal="left" vertical="center" wrapText="1"/>
    </xf>
    <xf numFmtId="181" fontId="81" fillId="32" borderId="25" xfId="44" applyNumberFormat="1" applyFont="1" applyFill="1" applyBorder="1" applyAlignment="1" applyProtection="1">
      <alignment horizontal="left" vertical="center" wrapText="1"/>
    </xf>
    <xf numFmtId="181" fontId="81" fillId="32" borderId="64" xfId="44" applyNumberFormat="1" applyFont="1" applyFill="1" applyBorder="1" applyAlignment="1" applyProtection="1">
      <alignment horizontal="left" vertical="center" wrapText="1"/>
    </xf>
    <xf numFmtId="0" fontId="81" fillId="0" borderId="42" xfId="44" quotePrefix="1" applyFont="1" applyBorder="1" applyAlignment="1" applyProtection="1">
      <alignment horizontal="left" vertical="center"/>
    </xf>
    <xf numFmtId="0" fontId="81" fillId="0" borderId="43" xfId="44" applyFont="1" applyBorder="1" applyAlignment="1" applyProtection="1">
      <alignment horizontal="left" vertical="center"/>
    </xf>
    <xf numFmtId="181" fontId="81" fillId="32" borderId="44" xfId="44" applyNumberFormat="1" applyFont="1" applyFill="1" applyBorder="1" applyAlignment="1" applyProtection="1">
      <alignment horizontal="center" vertical="center" wrapText="1"/>
    </xf>
    <xf numFmtId="181" fontId="81" fillId="32" borderId="25" xfId="44" applyNumberFormat="1" applyFont="1" applyFill="1" applyBorder="1" applyAlignment="1" applyProtection="1">
      <alignment horizontal="center" vertical="center" wrapText="1"/>
    </xf>
    <xf numFmtId="181" fontId="81" fillId="32" borderId="64" xfId="44" applyNumberFormat="1" applyFont="1" applyFill="1" applyBorder="1" applyAlignment="1" applyProtection="1">
      <alignment horizontal="center" vertical="center" wrapText="1"/>
    </xf>
    <xf numFmtId="0" fontId="81" fillId="0" borderId="44" xfId="44" quotePrefix="1" applyFont="1" applyBorder="1" applyAlignment="1" applyProtection="1">
      <alignment horizontal="center" vertical="center"/>
    </xf>
    <xf numFmtId="0" fontId="81" fillId="0" borderId="64" xfId="44" quotePrefix="1" applyFont="1" applyBorder="1" applyAlignment="1" applyProtection="1">
      <alignment horizontal="center" vertical="center"/>
    </xf>
    <xf numFmtId="0" fontId="81" fillId="0" borderId="63" xfId="44" applyFont="1" applyBorder="1" applyAlignment="1" applyProtection="1">
      <alignment horizontal="center" vertical="center" wrapText="1"/>
    </xf>
    <xf numFmtId="0" fontId="81" fillId="0" borderId="62" xfId="44" applyFont="1" applyBorder="1" applyAlignment="1" applyProtection="1">
      <alignment horizontal="center" vertical="center" wrapText="1"/>
    </xf>
    <xf numFmtId="0" fontId="81" fillId="0" borderId="44" xfId="44" applyFont="1" applyBorder="1" applyAlignment="1" applyProtection="1">
      <alignment horizontal="left" vertical="center"/>
    </xf>
    <xf numFmtId="0" fontId="81" fillId="0" borderId="64" xfId="44" applyFont="1" applyBorder="1" applyAlignment="1" applyProtection="1">
      <alignment horizontal="left" vertical="center"/>
    </xf>
    <xf numFmtId="0" fontId="81" fillId="0" borderId="64" xfId="44" quotePrefix="1" applyFont="1" applyBorder="1" applyAlignment="1" applyProtection="1">
      <alignment horizontal="left" vertical="center"/>
    </xf>
    <xf numFmtId="181" fontId="81" fillId="32" borderId="46" xfId="44" applyNumberFormat="1" applyFont="1" applyFill="1" applyBorder="1" applyAlignment="1" applyProtection="1">
      <alignment horizontal="center" vertical="center" wrapText="1"/>
    </xf>
    <xf numFmtId="181" fontId="81" fillId="32" borderId="66" xfId="44" applyNumberFormat="1" applyFont="1" applyFill="1" applyBorder="1" applyAlignment="1" applyProtection="1">
      <alignment horizontal="center" vertical="center" wrapText="1"/>
    </xf>
    <xf numFmtId="0" fontId="81" fillId="0" borderId="44" xfId="44" applyFont="1" applyBorder="1" applyAlignment="1" applyProtection="1">
      <alignment horizontal="center" vertical="center"/>
    </xf>
    <xf numFmtId="0" fontId="81" fillId="0" borderId="64" xfId="44" applyFont="1" applyBorder="1" applyAlignment="1" applyProtection="1">
      <alignment horizontal="center" vertical="center"/>
    </xf>
    <xf numFmtId="0" fontId="81" fillId="0" borderId="44" xfId="44" quotePrefix="1" applyFont="1" applyBorder="1" applyAlignment="1" applyProtection="1">
      <alignment horizontal="left" vertical="center"/>
    </xf>
    <xf numFmtId="0" fontId="81" fillId="0" borderId="63" xfId="0" applyFont="1" applyBorder="1" applyAlignment="1" applyProtection="1">
      <alignment horizontal="center" vertical="center"/>
    </xf>
    <xf numFmtId="0" fontId="81" fillId="0" borderId="61" xfId="0" applyFont="1" applyBorder="1" applyAlignment="1" applyProtection="1">
      <alignment horizontal="center" vertical="center"/>
    </xf>
    <xf numFmtId="0" fontId="81" fillId="0" borderId="68" xfId="0" applyFont="1" applyBorder="1" applyAlignment="1" applyProtection="1">
      <alignment horizontal="center" vertical="center"/>
    </xf>
    <xf numFmtId="0" fontId="81" fillId="0" borderId="42" xfId="44" quotePrefix="1" applyFont="1" applyBorder="1" applyAlignment="1" applyProtection="1">
      <alignment horizontal="center" vertical="center"/>
    </xf>
    <xf numFmtId="0" fontId="81" fillId="0" borderId="43" xfId="44" applyFont="1" applyBorder="1" applyAlignment="1" applyProtection="1">
      <alignment horizontal="center" vertical="center"/>
    </xf>
    <xf numFmtId="181" fontId="81" fillId="32" borderId="42" xfId="44" applyNumberFormat="1" applyFont="1" applyFill="1" applyBorder="1" applyAlignment="1" applyProtection="1">
      <alignment horizontal="left" vertical="center" wrapText="1"/>
    </xf>
    <xf numFmtId="0" fontId="91" fillId="0" borderId="10" xfId="0" applyFont="1" applyBorder="1" applyAlignment="1" applyProtection="1">
      <alignment horizontal="left" vertical="center"/>
    </xf>
    <xf numFmtId="181" fontId="81" fillId="32" borderId="42" xfId="44" applyNumberFormat="1" applyFont="1" applyFill="1" applyBorder="1" applyAlignment="1" applyProtection="1">
      <alignment horizontal="center" vertical="center" wrapText="1"/>
    </xf>
    <xf numFmtId="0" fontId="91" fillId="0" borderId="10" xfId="0"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5"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0" xfId="44"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81" fillId="0" borderId="42" xfId="44" quotePrefix="1" applyFont="1" applyFill="1" applyBorder="1" applyAlignment="1" applyProtection="1">
      <alignment horizontal="center" vertical="center"/>
    </xf>
    <xf numFmtId="0" fontId="93" fillId="0" borderId="43" xfId="44" applyFont="1" applyFill="1" applyBorder="1" applyAlignment="1" applyProtection="1">
      <alignment horizontal="center" vertical="center"/>
    </xf>
    <xf numFmtId="181" fontId="81"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2" xfId="44" quotePrefix="1" applyFont="1" applyFill="1" applyBorder="1" applyAlignment="1" applyProtection="1">
      <alignment horizontal="center" vertical="center" wrapText="1"/>
    </xf>
    <xf numFmtId="181" fontId="43" fillId="32" borderId="63" xfId="44" applyNumberFormat="1" applyFont="1" applyFill="1" applyBorder="1" applyAlignment="1" applyProtection="1">
      <alignment horizontal="center" vertical="center" wrapText="1"/>
    </xf>
    <xf numFmtId="181" fontId="43" fillId="32" borderId="42" xfId="44" applyNumberFormat="1" applyFont="1" applyFill="1" applyBorder="1" applyAlignment="1" applyProtection="1">
      <alignment horizontal="center" vertical="center" wrapText="1"/>
    </xf>
    <xf numFmtId="181" fontId="43" fillId="32" borderId="10"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0" fontId="43" fillId="32" borderId="25" xfId="44" quotePrefix="1" applyFont="1" applyFill="1" applyBorder="1" applyAlignment="1" applyProtection="1">
      <alignment horizontal="center" vertical="center"/>
    </xf>
    <xf numFmtId="0" fontId="43" fillId="32" borderId="43" xfId="44" applyFont="1" applyFill="1" applyBorder="1" applyAlignment="1" applyProtection="1">
      <alignment horizontal="center" vertical="center"/>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4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好_Carrier Board for ESM-QM77 Layout Guibe(Type2 Rev2)" xfId="45"/>
    <cellStyle name="好_ESM-QM77_ Layout Guibe-1208" xfId="46"/>
    <cellStyle name="好_ESM-QM87_ Layout Guibe-051813" xfId="47"/>
    <cellStyle name="好_ESM-QM87_ Layout Guibe-052013" xfId="48"/>
  </cellStyles>
  <dxfs count="462">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339933"/>
      <color rgb="FFCCFFFF"/>
      <color rgb="FF006600"/>
      <color rgb="FF0000FF"/>
      <color rgb="FF8BD3E1"/>
      <color rgb="FF66FFFF"/>
      <color rgb="FF66FFCC"/>
      <color rgb="FF00FFFF"/>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EDF3"/>
  </sheetPr>
  <dimension ref="A1:C5"/>
  <sheetViews>
    <sheetView workbookViewId="0">
      <selection activeCell="C3" sqref="C3"/>
    </sheetView>
  </sheetViews>
  <sheetFormatPr defaultColWidth="36.28515625" defaultRowHeight="12.75"/>
  <cols>
    <col min="1" max="2" width="12.140625" customWidth="1"/>
    <col min="3" max="3" width="115" customWidth="1"/>
  </cols>
  <sheetData>
    <row r="1" spans="1:3" ht="15.75">
      <c r="A1" s="841" t="s">
        <v>892</v>
      </c>
      <c r="B1" s="841" t="s">
        <v>893</v>
      </c>
      <c r="C1" s="842" t="s">
        <v>894</v>
      </c>
    </row>
    <row r="2" spans="1:3" ht="15">
      <c r="A2" s="843" t="s">
        <v>896</v>
      </c>
      <c r="B2" s="844">
        <v>41912</v>
      </c>
      <c r="C2" s="845" t="s">
        <v>895</v>
      </c>
    </row>
    <row r="3" spans="1:3" ht="15">
      <c r="A3" s="843"/>
      <c r="B3" s="844"/>
      <c r="C3" s="846"/>
    </row>
    <row r="4" spans="1:3" ht="15">
      <c r="A4" s="843"/>
      <c r="B4" s="844"/>
      <c r="C4" s="846"/>
    </row>
    <row r="5" spans="1:3" ht="15">
      <c r="A5" s="843"/>
      <c r="B5" s="844"/>
      <c r="C5" s="846"/>
    </row>
  </sheetData>
  <sheetProtection password="AAE5" sheet="1" objects="1" scenarios="1"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8"/>
  <sheetViews>
    <sheetView workbookViewId="0">
      <selection activeCell="H10" sqref="H10"/>
    </sheetView>
  </sheetViews>
  <sheetFormatPr defaultColWidth="10.28515625" defaultRowHeight="16.5"/>
  <cols>
    <col min="1" max="1" width="28.28515625" style="706" customWidth="1"/>
    <col min="2" max="2" width="19.28515625" style="695" customWidth="1"/>
    <col min="3" max="3" width="24.42578125" style="731" customWidth="1"/>
    <col min="4" max="4" width="24" style="726" customWidth="1"/>
    <col min="5" max="5" width="27" style="695" customWidth="1"/>
    <col min="6" max="6" width="19.7109375" style="695" customWidth="1"/>
    <col min="7" max="7" width="16.5703125" style="727" customWidth="1"/>
    <col min="8" max="8" width="9.140625" style="693" customWidth="1"/>
    <col min="9" max="9" width="16.85546875" style="706" customWidth="1"/>
    <col min="10" max="10" width="15" style="706" customWidth="1"/>
    <col min="11" max="11" width="17.7109375" style="706" customWidth="1"/>
    <col min="12" max="12" width="22.42578125" style="706" customWidth="1"/>
    <col min="13" max="16384" width="10.28515625" style="706"/>
  </cols>
  <sheetData>
    <row r="1" spans="1:15" ht="28.5" thickBot="1">
      <c r="A1" s="714" t="s">
        <v>671</v>
      </c>
      <c r="B1" s="724"/>
      <c r="C1" s="725"/>
    </row>
    <row r="2" spans="1:15" s="728" customFormat="1" ht="34.5" thickTop="1" thickBot="1">
      <c r="A2" s="732" t="s">
        <v>734</v>
      </c>
      <c r="B2" s="750" t="s">
        <v>1050</v>
      </c>
      <c r="C2" s="707" t="s">
        <v>3</v>
      </c>
      <c r="D2" s="707" t="s">
        <v>1051</v>
      </c>
      <c r="E2" s="707" t="s">
        <v>798</v>
      </c>
      <c r="F2" s="709" t="s">
        <v>796</v>
      </c>
      <c r="G2" s="744" t="s">
        <v>2</v>
      </c>
      <c r="H2" s="742" t="s">
        <v>776</v>
      </c>
      <c r="I2" s="742" t="s">
        <v>4</v>
      </c>
      <c r="J2" s="707" t="s">
        <v>774</v>
      </c>
      <c r="K2" s="711" t="s">
        <v>736</v>
      </c>
      <c r="L2" s="718" t="s">
        <v>799</v>
      </c>
    </row>
    <row r="3" spans="1:15" s="728" customFormat="1" ht="17.25" thickTop="1">
      <c r="A3" s="751" t="s">
        <v>741</v>
      </c>
      <c r="B3" s="745" t="s">
        <v>1099</v>
      </c>
      <c r="C3" s="760">
        <v>7500</v>
      </c>
      <c r="D3" s="1095">
        <v>2281.9499999999998</v>
      </c>
      <c r="E3" s="785">
        <f>C3-D3</f>
        <v>5218.05</v>
      </c>
      <c r="F3" s="689"/>
      <c r="G3" s="719" t="s">
        <v>660</v>
      </c>
      <c r="H3" s="702"/>
      <c r="I3" s="1206" t="s">
        <v>683</v>
      </c>
      <c r="J3" s="1206">
        <v>4</v>
      </c>
      <c r="K3" s="1141" t="s">
        <v>841</v>
      </c>
      <c r="L3" s="1203">
        <v>15</v>
      </c>
    </row>
    <row r="4" spans="1:15" s="728" customFormat="1">
      <c r="A4" s="769" t="s">
        <v>742</v>
      </c>
      <c r="B4" s="770" t="s">
        <v>1100</v>
      </c>
      <c r="C4" s="771">
        <v>7500</v>
      </c>
      <c r="D4" s="1096">
        <v>2282.75</v>
      </c>
      <c r="E4" s="786">
        <f>C4-D4</f>
        <v>5217.25</v>
      </c>
      <c r="F4" s="691"/>
      <c r="G4" s="720">
        <f>F3-F4</f>
        <v>0</v>
      </c>
      <c r="H4" s="791"/>
      <c r="I4" s="1209"/>
      <c r="J4" s="1209"/>
      <c r="K4" s="1142"/>
      <c r="L4" s="1204"/>
      <c r="O4" s="729"/>
    </row>
    <row r="5" spans="1:15" s="728" customFormat="1">
      <c r="A5" s="769" t="s">
        <v>743</v>
      </c>
      <c r="B5" s="770" t="s">
        <v>1101</v>
      </c>
      <c r="C5" s="772">
        <v>7500</v>
      </c>
      <c r="D5" s="1096">
        <v>2497.88</v>
      </c>
      <c r="E5" s="787">
        <f>C5-D5</f>
        <v>5002.12</v>
      </c>
      <c r="F5" s="691"/>
      <c r="G5" s="696" t="s">
        <v>78</v>
      </c>
      <c r="H5" s="791"/>
      <c r="I5" s="1207" t="s">
        <v>683</v>
      </c>
      <c r="J5" s="1207">
        <v>2</v>
      </c>
      <c r="K5" s="1142"/>
      <c r="L5" s="1204"/>
    </row>
    <row r="6" spans="1:15" s="728" customFormat="1" ht="17.25" thickBot="1">
      <c r="A6" s="752" t="s">
        <v>744</v>
      </c>
      <c r="B6" s="747" t="s">
        <v>1102</v>
      </c>
      <c r="C6" s="762">
        <v>7500</v>
      </c>
      <c r="D6" s="1097">
        <v>2498.65</v>
      </c>
      <c r="E6" s="788">
        <f>C6-D6</f>
        <v>5001.3500000000004</v>
      </c>
      <c r="F6" s="697"/>
      <c r="G6" s="717">
        <f>F5-F6</f>
        <v>0</v>
      </c>
      <c r="H6" s="698"/>
      <c r="I6" s="1208"/>
      <c r="J6" s="1208"/>
      <c r="K6" s="1142"/>
      <c r="L6" s="1204"/>
      <c r="N6" s="730"/>
    </row>
    <row r="7" spans="1:15" s="728" customFormat="1" ht="17.25" thickTop="1">
      <c r="A7" s="751" t="s">
        <v>745</v>
      </c>
      <c r="B7" s="745" t="s">
        <v>1103</v>
      </c>
      <c r="C7" s="760">
        <v>7500</v>
      </c>
      <c r="D7" s="1095">
        <v>2723.22</v>
      </c>
      <c r="E7" s="785">
        <f t="shared" ref="E7:E34" si="0">C7-D7</f>
        <v>4776.7800000000007</v>
      </c>
      <c r="F7" s="689"/>
      <c r="G7" s="719" t="s">
        <v>78</v>
      </c>
      <c r="H7" s="702"/>
      <c r="I7" s="1206" t="s">
        <v>683</v>
      </c>
      <c r="J7" s="1206">
        <v>4</v>
      </c>
      <c r="K7" s="1142"/>
      <c r="L7" s="1204"/>
    </row>
    <row r="8" spans="1:15" s="728" customFormat="1">
      <c r="A8" s="769" t="s">
        <v>746</v>
      </c>
      <c r="B8" s="770" t="s">
        <v>1104</v>
      </c>
      <c r="C8" s="771">
        <v>7500</v>
      </c>
      <c r="D8" s="1096">
        <v>2723.87</v>
      </c>
      <c r="E8" s="786">
        <f t="shared" si="0"/>
        <v>4776.13</v>
      </c>
      <c r="F8" s="691"/>
      <c r="G8" s="720">
        <f>F7-F8</f>
        <v>0</v>
      </c>
      <c r="H8" s="791"/>
      <c r="I8" s="1207"/>
      <c r="J8" s="1209"/>
      <c r="K8" s="1142"/>
      <c r="L8" s="1204"/>
      <c r="O8" s="729"/>
    </row>
    <row r="9" spans="1:15" s="728" customFormat="1">
      <c r="A9" s="769" t="s">
        <v>747</v>
      </c>
      <c r="B9" s="770" t="s">
        <v>1105</v>
      </c>
      <c r="C9" s="772">
        <v>7500</v>
      </c>
      <c r="D9" s="1096">
        <v>2467.67</v>
      </c>
      <c r="E9" s="787">
        <f t="shared" si="0"/>
        <v>5032.33</v>
      </c>
      <c r="F9" s="691"/>
      <c r="G9" s="696" t="s">
        <v>78</v>
      </c>
      <c r="H9" s="791"/>
      <c r="I9" s="1207" t="s">
        <v>683</v>
      </c>
      <c r="J9" s="1207">
        <v>2</v>
      </c>
      <c r="K9" s="1142"/>
      <c r="L9" s="1204"/>
    </row>
    <row r="10" spans="1:15" s="728" customFormat="1" ht="17.25" thickBot="1">
      <c r="A10" s="752" t="s">
        <v>748</v>
      </c>
      <c r="B10" s="747" t="s">
        <v>1106</v>
      </c>
      <c r="C10" s="762">
        <v>7500</v>
      </c>
      <c r="D10" s="1097">
        <v>2468.17</v>
      </c>
      <c r="E10" s="788">
        <f t="shared" si="0"/>
        <v>5031.83</v>
      </c>
      <c r="F10" s="697"/>
      <c r="G10" s="717">
        <f>F9-F10</f>
        <v>0</v>
      </c>
      <c r="H10" s="698"/>
      <c r="I10" s="1208"/>
      <c r="J10" s="1208"/>
      <c r="K10" s="1142"/>
      <c r="L10" s="1204"/>
      <c r="N10" s="730"/>
    </row>
    <row r="11" spans="1:15" s="728" customFormat="1" ht="17.25" thickTop="1">
      <c r="A11" s="751" t="s">
        <v>749</v>
      </c>
      <c r="B11" s="745" t="s">
        <v>1107</v>
      </c>
      <c r="C11" s="760">
        <v>7500</v>
      </c>
      <c r="D11" s="1095">
        <v>2348.8000000000002</v>
      </c>
      <c r="E11" s="785">
        <f t="shared" si="0"/>
        <v>5151.2</v>
      </c>
      <c r="F11" s="689"/>
      <c r="G11" s="719" t="s">
        <v>78</v>
      </c>
      <c r="H11" s="702"/>
      <c r="I11" s="1206" t="s">
        <v>683</v>
      </c>
      <c r="J11" s="1206">
        <v>4</v>
      </c>
      <c r="K11" s="1142"/>
      <c r="L11" s="1204"/>
    </row>
    <row r="12" spans="1:15" s="728" customFormat="1">
      <c r="A12" s="769" t="s">
        <v>750</v>
      </c>
      <c r="B12" s="770" t="s">
        <v>1108</v>
      </c>
      <c r="C12" s="771">
        <v>7500</v>
      </c>
      <c r="D12" s="1096">
        <v>2348.5700000000002</v>
      </c>
      <c r="E12" s="786">
        <f t="shared" si="0"/>
        <v>5151.43</v>
      </c>
      <c r="F12" s="691"/>
      <c r="G12" s="720">
        <f>F11-F12</f>
        <v>0</v>
      </c>
      <c r="H12" s="791"/>
      <c r="I12" s="1207"/>
      <c r="J12" s="1209"/>
      <c r="K12" s="1142"/>
      <c r="L12" s="1204"/>
      <c r="O12" s="729"/>
    </row>
    <row r="13" spans="1:15" s="728" customFormat="1">
      <c r="A13" s="769" t="s">
        <v>751</v>
      </c>
      <c r="B13" s="770" t="s">
        <v>1109</v>
      </c>
      <c r="C13" s="772">
        <v>7500</v>
      </c>
      <c r="D13" s="1096">
        <v>2585.02</v>
      </c>
      <c r="E13" s="787">
        <f t="shared" si="0"/>
        <v>4914.9799999999996</v>
      </c>
      <c r="F13" s="691"/>
      <c r="G13" s="696" t="s">
        <v>78</v>
      </c>
      <c r="H13" s="791"/>
      <c r="I13" s="1207" t="s">
        <v>683</v>
      </c>
      <c r="J13" s="1207">
        <v>2</v>
      </c>
      <c r="K13" s="1142"/>
      <c r="L13" s="1204"/>
    </row>
    <row r="14" spans="1:15" s="728" customFormat="1" ht="17.25" thickBot="1">
      <c r="A14" s="752" t="s">
        <v>752</v>
      </c>
      <c r="B14" s="747" t="s">
        <v>1110</v>
      </c>
      <c r="C14" s="762">
        <v>7500</v>
      </c>
      <c r="D14" s="1097">
        <v>2584.5300000000002</v>
      </c>
      <c r="E14" s="788">
        <f t="shared" si="0"/>
        <v>4915.4699999999993</v>
      </c>
      <c r="F14" s="697"/>
      <c r="G14" s="717">
        <f>F13-F14</f>
        <v>0</v>
      </c>
      <c r="H14" s="698"/>
      <c r="I14" s="1208"/>
      <c r="J14" s="1208"/>
      <c r="K14" s="1142"/>
      <c r="L14" s="1204"/>
      <c r="N14" s="730"/>
    </row>
    <row r="15" spans="1:15" s="728" customFormat="1" ht="17.25" thickTop="1">
      <c r="A15" s="751" t="s">
        <v>753</v>
      </c>
      <c r="B15" s="745" t="s">
        <v>773</v>
      </c>
      <c r="C15" s="760"/>
      <c r="D15" s="1095"/>
      <c r="E15" s="785">
        <f t="shared" si="0"/>
        <v>0</v>
      </c>
      <c r="F15" s="689"/>
      <c r="G15" s="719" t="s">
        <v>78</v>
      </c>
      <c r="H15" s="702"/>
      <c r="I15" s="1206" t="s">
        <v>683</v>
      </c>
      <c r="J15" s="1206">
        <v>4</v>
      </c>
      <c r="K15" s="1142"/>
      <c r="L15" s="1204"/>
    </row>
    <row r="16" spans="1:15" s="728" customFormat="1">
      <c r="A16" s="769" t="s">
        <v>754</v>
      </c>
      <c r="B16" s="770" t="s">
        <v>773</v>
      </c>
      <c r="C16" s="771"/>
      <c r="D16" s="1096"/>
      <c r="E16" s="786">
        <f t="shared" si="0"/>
        <v>0</v>
      </c>
      <c r="F16" s="691"/>
      <c r="G16" s="720">
        <f>F15-F16</f>
        <v>0</v>
      </c>
      <c r="H16" s="791"/>
      <c r="I16" s="1207"/>
      <c r="J16" s="1209"/>
      <c r="K16" s="1142"/>
      <c r="L16" s="1204"/>
      <c r="O16" s="729"/>
    </row>
    <row r="17" spans="1:15" s="728" customFormat="1">
      <c r="A17" s="769" t="s">
        <v>755</v>
      </c>
      <c r="B17" s="770" t="s">
        <v>773</v>
      </c>
      <c r="C17" s="772"/>
      <c r="D17" s="1096"/>
      <c r="E17" s="787">
        <f t="shared" si="0"/>
        <v>0</v>
      </c>
      <c r="F17" s="691"/>
      <c r="G17" s="696" t="s">
        <v>78</v>
      </c>
      <c r="H17" s="791"/>
      <c r="I17" s="1207" t="s">
        <v>683</v>
      </c>
      <c r="J17" s="1207">
        <v>2</v>
      </c>
      <c r="K17" s="1142"/>
      <c r="L17" s="1204"/>
    </row>
    <row r="18" spans="1:15" s="728" customFormat="1" ht="17.25" thickBot="1">
      <c r="A18" s="752" t="s">
        <v>756</v>
      </c>
      <c r="B18" s="747" t="s">
        <v>773</v>
      </c>
      <c r="C18" s="762"/>
      <c r="D18" s="1097"/>
      <c r="E18" s="788">
        <f t="shared" si="0"/>
        <v>0</v>
      </c>
      <c r="F18" s="697"/>
      <c r="G18" s="717">
        <f>F17-F18</f>
        <v>0</v>
      </c>
      <c r="H18" s="698"/>
      <c r="I18" s="1208"/>
      <c r="J18" s="1208"/>
      <c r="K18" s="1142"/>
      <c r="L18" s="1204"/>
      <c r="N18" s="730"/>
    </row>
    <row r="19" spans="1:15" s="728" customFormat="1" ht="17.25" thickTop="1">
      <c r="A19" s="751" t="s">
        <v>757</v>
      </c>
      <c r="B19" s="745" t="s">
        <v>773</v>
      </c>
      <c r="C19" s="760"/>
      <c r="D19" s="1091"/>
      <c r="E19" s="785">
        <f t="shared" si="0"/>
        <v>0</v>
      </c>
      <c r="F19" s="689"/>
      <c r="G19" s="719" t="s">
        <v>78</v>
      </c>
      <c r="H19" s="702"/>
      <c r="I19" s="1206" t="s">
        <v>683</v>
      </c>
      <c r="J19" s="1206">
        <v>4</v>
      </c>
      <c r="K19" s="1142"/>
      <c r="L19" s="1204"/>
    </row>
    <row r="20" spans="1:15" s="728" customFormat="1">
      <c r="A20" s="769" t="s">
        <v>758</v>
      </c>
      <c r="B20" s="770" t="s">
        <v>773</v>
      </c>
      <c r="C20" s="771"/>
      <c r="D20" s="1092"/>
      <c r="E20" s="786">
        <f t="shared" si="0"/>
        <v>0</v>
      </c>
      <c r="F20" s="691"/>
      <c r="G20" s="720">
        <f>F19-F20</f>
        <v>0</v>
      </c>
      <c r="H20" s="791"/>
      <c r="I20" s="1207"/>
      <c r="J20" s="1209"/>
      <c r="K20" s="1142"/>
      <c r="L20" s="1204"/>
      <c r="O20" s="729"/>
    </row>
    <row r="21" spans="1:15" s="728" customFormat="1">
      <c r="A21" s="769" t="s">
        <v>759</v>
      </c>
      <c r="B21" s="770" t="s">
        <v>773</v>
      </c>
      <c r="C21" s="772"/>
      <c r="D21" s="1092"/>
      <c r="E21" s="787">
        <f t="shared" si="0"/>
        <v>0</v>
      </c>
      <c r="F21" s="691"/>
      <c r="G21" s="696" t="s">
        <v>78</v>
      </c>
      <c r="H21" s="791"/>
      <c r="I21" s="1207" t="s">
        <v>683</v>
      </c>
      <c r="J21" s="1207">
        <v>2</v>
      </c>
      <c r="K21" s="1142"/>
      <c r="L21" s="1204"/>
    </row>
    <row r="22" spans="1:15" s="728" customFormat="1" ht="17.25" thickBot="1">
      <c r="A22" s="752" t="s">
        <v>760</v>
      </c>
      <c r="B22" s="747" t="s">
        <v>773</v>
      </c>
      <c r="C22" s="762"/>
      <c r="D22" s="1093"/>
      <c r="E22" s="788">
        <f t="shared" si="0"/>
        <v>0</v>
      </c>
      <c r="F22" s="697"/>
      <c r="G22" s="717">
        <f>F21-F22</f>
        <v>0</v>
      </c>
      <c r="H22" s="698"/>
      <c r="I22" s="1208"/>
      <c r="J22" s="1208"/>
      <c r="K22" s="1142"/>
      <c r="L22" s="1204"/>
      <c r="N22" s="730"/>
    </row>
    <row r="23" spans="1:15" s="728" customFormat="1" ht="17.25" thickTop="1">
      <c r="A23" s="751" t="s">
        <v>761</v>
      </c>
      <c r="B23" s="745" t="s">
        <v>773</v>
      </c>
      <c r="C23" s="760"/>
      <c r="D23" s="1091"/>
      <c r="E23" s="785">
        <f t="shared" si="0"/>
        <v>0</v>
      </c>
      <c r="F23" s="689"/>
      <c r="G23" s="719" t="s">
        <v>78</v>
      </c>
      <c r="H23" s="702"/>
      <c r="I23" s="1206" t="s">
        <v>683</v>
      </c>
      <c r="J23" s="1206">
        <v>4</v>
      </c>
      <c r="K23" s="1142"/>
      <c r="L23" s="1204"/>
    </row>
    <row r="24" spans="1:15" s="728" customFormat="1">
      <c r="A24" s="769" t="s">
        <v>762</v>
      </c>
      <c r="B24" s="770" t="s">
        <v>773</v>
      </c>
      <c r="C24" s="771"/>
      <c r="D24" s="1092"/>
      <c r="E24" s="786">
        <f t="shared" si="0"/>
        <v>0</v>
      </c>
      <c r="F24" s="691"/>
      <c r="G24" s="720">
        <f>F23-F24</f>
        <v>0</v>
      </c>
      <c r="H24" s="791"/>
      <c r="I24" s="1207"/>
      <c r="J24" s="1209"/>
      <c r="K24" s="1142"/>
      <c r="L24" s="1204"/>
      <c r="O24" s="729"/>
    </row>
    <row r="25" spans="1:15" s="728" customFormat="1">
      <c r="A25" s="769" t="s">
        <v>763</v>
      </c>
      <c r="B25" s="770" t="s">
        <v>773</v>
      </c>
      <c r="C25" s="772"/>
      <c r="D25" s="1092"/>
      <c r="E25" s="787">
        <f t="shared" si="0"/>
        <v>0</v>
      </c>
      <c r="F25" s="691"/>
      <c r="G25" s="696" t="s">
        <v>78</v>
      </c>
      <c r="H25" s="791"/>
      <c r="I25" s="1207" t="s">
        <v>683</v>
      </c>
      <c r="J25" s="1207">
        <v>2</v>
      </c>
      <c r="K25" s="1142"/>
      <c r="L25" s="1204"/>
    </row>
    <row r="26" spans="1:15" s="728" customFormat="1" ht="17.25" thickBot="1">
      <c r="A26" s="752" t="s">
        <v>764</v>
      </c>
      <c r="B26" s="747" t="s">
        <v>773</v>
      </c>
      <c r="C26" s="762"/>
      <c r="D26" s="1093"/>
      <c r="E26" s="788">
        <f t="shared" si="0"/>
        <v>0</v>
      </c>
      <c r="F26" s="697"/>
      <c r="G26" s="717">
        <f>F25-F26</f>
        <v>0</v>
      </c>
      <c r="H26" s="698"/>
      <c r="I26" s="1208"/>
      <c r="J26" s="1208"/>
      <c r="K26" s="1142"/>
      <c r="L26" s="1204"/>
      <c r="N26" s="730"/>
    </row>
    <row r="27" spans="1:15" s="728" customFormat="1" ht="17.25" thickTop="1">
      <c r="A27" s="751" t="s">
        <v>765</v>
      </c>
      <c r="B27" s="745" t="s">
        <v>773</v>
      </c>
      <c r="C27" s="760"/>
      <c r="D27" s="1091"/>
      <c r="E27" s="785">
        <f t="shared" si="0"/>
        <v>0</v>
      </c>
      <c r="F27" s="689"/>
      <c r="G27" s="719" t="s">
        <v>78</v>
      </c>
      <c r="H27" s="702"/>
      <c r="I27" s="1206" t="s">
        <v>683</v>
      </c>
      <c r="J27" s="1206">
        <v>4</v>
      </c>
      <c r="K27" s="1142"/>
      <c r="L27" s="1204"/>
    </row>
    <row r="28" spans="1:15" s="728" customFormat="1">
      <c r="A28" s="769" t="s">
        <v>766</v>
      </c>
      <c r="B28" s="770" t="s">
        <v>773</v>
      </c>
      <c r="C28" s="771"/>
      <c r="D28" s="1092"/>
      <c r="E28" s="786">
        <f t="shared" si="0"/>
        <v>0</v>
      </c>
      <c r="F28" s="691"/>
      <c r="G28" s="720">
        <f>F27-F28</f>
        <v>0</v>
      </c>
      <c r="H28" s="791"/>
      <c r="I28" s="1207"/>
      <c r="J28" s="1209"/>
      <c r="K28" s="1142"/>
      <c r="L28" s="1204"/>
      <c r="O28" s="729"/>
    </row>
    <row r="29" spans="1:15" s="728" customFormat="1">
      <c r="A29" s="769" t="s">
        <v>767</v>
      </c>
      <c r="B29" s="770" t="s">
        <v>773</v>
      </c>
      <c r="C29" s="772"/>
      <c r="D29" s="1092"/>
      <c r="E29" s="787">
        <f t="shared" si="0"/>
        <v>0</v>
      </c>
      <c r="F29" s="691"/>
      <c r="G29" s="696" t="s">
        <v>78</v>
      </c>
      <c r="H29" s="791"/>
      <c r="I29" s="1207" t="s">
        <v>683</v>
      </c>
      <c r="J29" s="1207">
        <v>2</v>
      </c>
      <c r="K29" s="1142"/>
      <c r="L29" s="1204"/>
    </row>
    <row r="30" spans="1:15" s="728" customFormat="1" ht="17.25" thickBot="1">
      <c r="A30" s="752" t="s">
        <v>768</v>
      </c>
      <c r="B30" s="747" t="s">
        <v>773</v>
      </c>
      <c r="C30" s="762"/>
      <c r="D30" s="1093"/>
      <c r="E30" s="788">
        <f t="shared" si="0"/>
        <v>0</v>
      </c>
      <c r="F30" s="697"/>
      <c r="G30" s="717">
        <f>F29-F30</f>
        <v>0</v>
      </c>
      <c r="H30" s="698"/>
      <c r="I30" s="1208"/>
      <c r="J30" s="1208"/>
      <c r="K30" s="1142"/>
      <c r="L30" s="1204"/>
      <c r="N30" s="730"/>
    </row>
    <row r="31" spans="1:15" s="728" customFormat="1" ht="17.25" thickTop="1">
      <c r="A31" s="751" t="s">
        <v>769</v>
      </c>
      <c r="B31" s="745" t="s">
        <v>773</v>
      </c>
      <c r="C31" s="760"/>
      <c r="D31" s="1091"/>
      <c r="E31" s="785">
        <f t="shared" si="0"/>
        <v>0</v>
      </c>
      <c r="F31" s="689"/>
      <c r="G31" s="719" t="s">
        <v>78</v>
      </c>
      <c r="H31" s="702"/>
      <c r="I31" s="1206" t="s">
        <v>683</v>
      </c>
      <c r="J31" s="1206">
        <v>4</v>
      </c>
      <c r="K31" s="1142"/>
      <c r="L31" s="1204"/>
    </row>
    <row r="32" spans="1:15" s="728" customFormat="1">
      <c r="A32" s="769" t="s">
        <v>770</v>
      </c>
      <c r="B32" s="770" t="s">
        <v>773</v>
      </c>
      <c r="C32" s="771"/>
      <c r="D32" s="1092"/>
      <c r="E32" s="786">
        <f t="shared" si="0"/>
        <v>0</v>
      </c>
      <c r="F32" s="691"/>
      <c r="G32" s="720">
        <f>F31-F32</f>
        <v>0</v>
      </c>
      <c r="H32" s="791"/>
      <c r="I32" s="1207"/>
      <c r="J32" s="1209"/>
      <c r="K32" s="1142"/>
      <c r="L32" s="1204"/>
      <c r="O32" s="729"/>
    </row>
    <row r="33" spans="1:14" s="728" customFormat="1">
      <c r="A33" s="769" t="s">
        <v>771</v>
      </c>
      <c r="B33" s="770" t="s">
        <v>773</v>
      </c>
      <c r="C33" s="772"/>
      <c r="D33" s="1092"/>
      <c r="E33" s="787">
        <f t="shared" si="0"/>
        <v>0</v>
      </c>
      <c r="F33" s="691"/>
      <c r="G33" s="696" t="s">
        <v>78</v>
      </c>
      <c r="H33" s="791"/>
      <c r="I33" s="1207" t="s">
        <v>683</v>
      </c>
      <c r="J33" s="1207">
        <v>2</v>
      </c>
      <c r="K33" s="1142"/>
      <c r="L33" s="1204"/>
    </row>
    <row r="34" spans="1:14" s="728" customFormat="1" ht="17.25" thickBot="1">
      <c r="A34" s="752" t="s">
        <v>772</v>
      </c>
      <c r="B34" s="747" t="s">
        <v>773</v>
      </c>
      <c r="C34" s="762"/>
      <c r="D34" s="1093"/>
      <c r="E34" s="788">
        <f t="shared" si="0"/>
        <v>0</v>
      </c>
      <c r="F34" s="697"/>
      <c r="G34" s="717">
        <f>F33-F34</f>
        <v>0</v>
      </c>
      <c r="H34" s="698"/>
      <c r="I34" s="1208"/>
      <c r="J34" s="1208"/>
      <c r="K34" s="1143"/>
      <c r="L34" s="1205"/>
      <c r="N34" s="730"/>
    </row>
    <row r="35" spans="1:14" ht="17.25" thickTop="1">
      <c r="D35" s="1098"/>
    </row>
    <row r="36" spans="1:14">
      <c r="D36" s="1099"/>
    </row>
    <row r="37" spans="1:14">
      <c r="D37" s="1099"/>
    </row>
    <row r="38" spans="1:14">
      <c r="D38" s="1099"/>
    </row>
  </sheetData>
  <sheetProtection password="AAE5" sheet="1" objects="1" scenarios="1" selectLockedCells="1"/>
  <mergeCells count="34">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 ref="I7:I8"/>
    <mergeCell ref="I9:I10"/>
    <mergeCell ref="J3:J4"/>
    <mergeCell ref="J5:J6"/>
    <mergeCell ref="J7:J8"/>
    <mergeCell ref="J9:J10"/>
    <mergeCell ref="J11:J12"/>
    <mergeCell ref="J13:J14"/>
    <mergeCell ref="J15:J16"/>
    <mergeCell ref="J17:J18"/>
    <mergeCell ref="J27:J28"/>
    <mergeCell ref="J29:J30"/>
    <mergeCell ref="J31:J32"/>
    <mergeCell ref="J33:J34"/>
    <mergeCell ref="J19:J20"/>
    <mergeCell ref="J21:J22"/>
    <mergeCell ref="J23:J24"/>
    <mergeCell ref="J25:J26"/>
  </mergeCells>
  <phoneticPr fontId="35" type="noConversion"/>
  <conditionalFormatting sqref="H3:H34">
    <cfRule type="cellIs" dxfId="255" priority="33" stopIfTrue="1" operator="greaterThan">
      <formula>4</formula>
    </cfRule>
  </conditionalFormatting>
  <conditionalFormatting sqref="G4 G6 G8 G10 G12 G14 G16 G18 G20 G22 G24 G26 G28 G30 G32 G34">
    <cfRule type="cellIs" dxfId="254" priority="35" stopIfTrue="1" operator="notBetween">
      <formula>-2</formula>
      <formula>2</formula>
    </cfRule>
  </conditionalFormatting>
  <conditionalFormatting sqref="F3">
    <cfRule type="cellIs" dxfId="253" priority="38" stopIfTrue="1" operator="greaterThan">
      <formula>$E$3</formula>
    </cfRule>
  </conditionalFormatting>
  <conditionalFormatting sqref="F4">
    <cfRule type="cellIs" dxfId="252" priority="39" stopIfTrue="1" operator="greaterThan">
      <formula>$E$4</formula>
    </cfRule>
  </conditionalFormatting>
  <conditionalFormatting sqref="F5">
    <cfRule type="cellIs" dxfId="251" priority="40" stopIfTrue="1" operator="greaterThan">
      <formula>$E$5</formula>
    </cfRule>
  </conditionalFormatting>
  <conditionalFormatting sqref="F6">
    <cfRule type="cellIs" dxfId="250" priority="41" stopIfTrue="1" operator="greaterThan">
      <formula>$E$6</formula>
    </cfRule>
  </conditionalFormatting>
  <conditionalFormatting sqref="F7">
    <cfRule type="cellIs" dxfId="249" priority="42" stopIfTrue="1" operator="greaterThan">
      <formula>$E$7</formula>
    </cfRule>
  </conditionalFormatting>
  <conditionalFormatting sqref="F8">
    <cfRule type="cellIs" dxfId="248" priority="43" stopIfTrue="1" operator="greaterThan">
      <formula>$E$8</formula>
    </cfRule>
  </conditionalFormatting>
  <conditionalFormatting sqref="F9">
    <cfRule type="cellIs" dxfId="247" priority="44" stopIfTrue="1" operator="greaterThan">
      <formula>$E$9</formula>
    </cfRule>
  </conditionalFormatting>
  <conditionalFormatting sqref="F10">
    <cfRule type="cellIs" dxfId="246" priority="45" stopIfTrue="1" operator="greaterThan">
      <formula>$E$10</formula>
    </cfRule>
  </conditionalFormatting>
  <conditionalFormatting sqref="F11">
    <cfRule type="cellIs" dxfId="245" priority="46" stopIfTrue="1" operator="greaterThan">
      <formula>$E$11</formula>
    </cfRule>
  </conditionalFormatting>
  <conditionalFormatting sqref="F12">
    <cfRule type="cellIs" dxfId="244" priority="47" stopIfTrue="1" operator="greaterThan">
      <formula>$E$12</formula>
    </cfRule>
  </conditionalFormatting>
  <conditionalFormatting sqref="F13">
    <cfRule type="cellIs" dxfId="243" priority="48" stopIfTrue="1" operator="greaterThan">
      <formula>$E$13</formula>
    </cfRule>
  </conditionalFormatting>
  <conditionalFormatting sqref="F14">
    <cfRule type="cellIs" dxfId="242" priority="49" stopIfTrue="1" operator="greaterThan">
      <formula>$E$14</formula>
    </cfRule>
  </conditionalFormatting>
  <conditionalFormatting sqref="F15">
    <cfRule type="cellIs" dxfId="241" priority="50" stopIfTrue="1" operator="greaterThan">
      <formula>$E$15</formula>
    </cfRule>
  </conditionalFormatting>
  <conditionalFormatting sqref="F16">
    <cfRule type="cellIs" dxfId="240" priority="51" stopIfTrue="1" operator="greaterThan">
      <formula>$E$16</formula>
    </cfRule>
  </conditionalFormatting>
  <conditionalFormatting sqref="F17">
    <cfRule type="cellIs" dxfId="239" priority="52" stopIfTrue="1" operator="greaterThan">
      <formula>$E$17</formula>
    </cfRule>
  </conditionalFormatting>
  <conditionalFormatting sqref="F18">
    <cfRule type="cellIs" dxfId="238" priority="53" stopIfTrue="1" operator="greaterThan">
      <formula>$E$18</formula>
    </cfRule>
  </conditionalFormatting>
  <conditionalFormatting sqref="F19">
    <cfRule type="cellIs" dxfId="237" priority="54" stopIfTrue="1" operator="greaterThan">
      <formula>$E$19</formula>
    </cfRule>
  </conditionalFormatting>
  <conditionalFormatting sqref="F20">
    <cfRule type="cellIs" dxfId="236" priority="55" stopIfTrue="1" operator="greaterThan">
      <formula>$E$20</formula>
    </cfRule>
  </conditionalFormatting>
  <conditionalFormatting sqref="F21">
    <cfRule type="cellIs" dxfId="235" priority="56" stopIfTrue="1" operator="greaterThan">
      <formula>$E$21</formula>
    </cfRule>
  </conditionalFormatting>
  <conditionalFormatting sqref="F22">
    <cfRule type="cellIs" dxfId="234" priority="57" stopIfTrue="1" operator="greaterThan">
      <formula>$E$22</formula>
    </cfRule>
  </conditionalFormatting>
  <conditionalFormatting sqref="F23">
    <cfRule type="cellIs" dxfId="233" priority="58" stopIfTrue="1" operator="greaterThan">
      <formula>$E$23</formula>
    </cfRule>
  </conditionalFormatting>
  <conditionalFormatting sqref="F24">
    <cfRule type="cellIs" dxfId="232" priority="59" stopIfTrue="1" operator="greaterThan">
      <formula>$E$24</formula>
    </cfRule>
  </conditionalFormatting>
  <conditionalFormatting sqref="F25">
    <cfRule type="cellIs" dxfId="231" priority="60" stopIfTrue="1" operator="greaterThan">
      <formula>$E$25</formula>
    </cfRule>
  </conditionalFormatting>
  <conditionalFormatting sqref="F26">
    <cfRule type="cellIs" dxfId="230" priority="61" stopIfTrue="1" operator="greaterThan">
      <formula>$E$26</formula>
    </cfRule>
  </conditionalFormatting>
  <conditionalFormatting sqref="F27">
    <cfRule type="cellIs" dxfId="229" priority="62" stopIfTrue="1" operator="greaterThan">
      <formula>$E$27</formula>
    </cfRule>
  </conditionalFormatting>
  <conditionalFormatting sqref="F28">
    <cfRule type="cellIs" dxfId="228" priority="63" stopIfTrue="1" operator="greaterThan">
      <formula>$E$28</formula>
    </cfRule>
  </conditionalFormatting>
  <conditionalFormatting sqref="F29">
    <cfRule type="cellIs" dxfId="227" priority="64" stopIfTrue="1" operator="greaterThan">
      <formula>$E$29</formula>
    </cfRule>
  </conditionalFormatting>
  <conditionalFormatting sqref="F30">
    <cfRule type="cellIs" dxfId="226" priority="65" stopIfTrue="1" operator="greaterThan">
      <formula>$E$30</formula>
    </cfRule>
  </conditionalFormatting>
  <conditionalFormatting sqref="F31">
    <cfRule type="cellIs" dxfId="225" priority="66" stopIfTrue="1" operator="greaterThan">
      <formula>$E$31</formula>
    </cfRule>
  </conditionalFormatting>
  <conditionalFormatting sqref="F32">
    <cfRule type="cellIs" dxfId="224" priority="67" stopIfTrue="1" operator="greaterThan">
      <formula>$E$32</formula>
    </cfRule>
  </conditionalFormatting>
  <conditionalFormatting sqref="F33">
    <cfRule type="cellIs" dxfId="223" priority="68" stopIfTrue="1" operator="greaterThan">
      <formula>$E$33</formula>
    </cfRule>
  </conditionalFormatting>
  <conditionalFormatting sqref="F34">
    <cfRule type="cellIs" dxfId="222" priority="69"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M131"/>
  <sheetViews>
    <sheetView workbookViewId="0">
      <selection activeCell="H11" sqref="H11"/>
    </sheetView>
  </sheetViews>
  <sheetFormatPr defaultColWidth="10.28515625" defaultRowHeight="16.5"/>
  <cols>
    <col min="1" max="1" width="26.7109375" style="856" customWidth="1"/>
    <col min="2" max="2" width="20.85546875" style="856" customWidth="1"/>
    <col min="3" max="3" width="29" style="856" customWidth="1"/>
    <col min="4" max="5" width="28" style="856" customWidth="1"/>
    <col min="6" max="6" width="21.42578125" style="855" customWidth="1"/>
    <col min="7" max="7" width="18" style="855" customWidth="1"/>
    <col min="8" max="8" width="12.85546875" style="856" customWidth="1"/>
    <col min="9" max="9" width="16.85546875" style="856" customWidth="1"/>
    <col min="10" max="10" width="10.28515625" style="856"/>
    <col min="11" max="11" width="14.85546875" style="856" customWidth="1"/>
    <col min="12" max="12" width="26.85546875" style="856" customWidth="1"/>
    <col min="13" max="256" width="10.28515625" style="856"/>
    <col min="257" max="257" width="20.42578125" style="856" customWidth="1"/>
    <col min="258" max="258" width="12.85546875" style="856" customWidth="1"/>
    <col min="259" max="260" width="19" style="856" customWidth="1"/>
    <col min="261" max="261" width="13" style="856" customWidth="1"/>
    <col min="262" max="262" width="11" style="856" customWidth="1"/>
    <col min="263" max="263" width="9.140625" style="856" customWidth="1"/>
    <col min="264" max="264" width="18.85546875" style="856" customWidth="1"/>
    <col min="265" max="265" width="20.5703125" style="856" customWidth="1"/>
    <col min="266" max="512" width="10.28515625" style="856"/>
    <col min="513" max="513" width="20.42578125" style="856" customWidth="1"/>
    <col min="514" max="514" width="12.85546875" style="856" customWidth="1"/>
    <col min="515" max="516" width="19" style="856" customWidth="1"/>
    <col min="517" max="517" width="13" style="856" customWidth="1"/>
    <col min="518" max="518" width="11" style="856" customWidth="1"/>
    <col min="519" max="519" width="9.140625" style="856" customWidth="1"/>
    <col min="520" max="520" width="18.85546875" style="856" customWidth="1"/>
    <col min="521" max="521" width="20.5703125" style="856" customWidth="1"/>
    <col min="522" max="768" width="10.28515625" style="856"/>
    <col min="769" max="769" width="20.42578125" style="856" customWidth="1"/>
    <col min="770" max="770" width="12.85546875" style="856" customWidth="1"/>
    <col min="771" max="772" width="19" style="856" customWidth="1"/>
    <col min="773" max="773" width="13" style="856" customWidth="1"/>
    <col min="774" max="774" width="11" style="856" customWidth="1"/>
    <col min="775" max="775" width="9.140625" style="856" customWidth="1"/>
    <col min="776" max="776" width="18.85546875" style="856" customWidth="1"/>
    <col min="777" max="777" width="20.5703125" style="856" customWidth="1"/>
    <col min="778" max="1024" width="10.28515625" style="856"/>
    <col min="1025" max="1025" width="20.42578125" style="856" customWidth="1"/>
    <col min="1026" max="1026" width="12.85546875" style="856" customWidth="1"/>
    <col min="1027" max="1028" width="19" style="856" customWidth="1"/>
    <col min="1029" max="1029" width="13" style="856" customWidth="1"/>
    <col min="1030" max="1030" width="11" style="856" customWidth="1"/>
    <col min="1031" max="1031" width="9.140625" style="856" customWidth="1"/>
    <col min="1032" max="1032" width="18.85546875" style="856" customWidth="1"/>
    <col min="1033" max="1033" width="20.5703125" style="856" customWidth="1"/>
    <col min="1034" max="1280" width="10.28515625" style="856"/>
    <col min="1281" max="1281" width="20.42578125" style="856" customWidth="1"/>
    <col min="1282" max="1282" width="12.85546875" style="856" customWidth="1"/>
    <col min="1283" max="1284" width="19" style="856" customWidth="1"/>
    <col min="1285" max="1285" width="13" style="856" customWidth="1"/>
    <col min="1286" max="1286" width="11" style="856" customWidth="1"/>
    <col min="1287" max="1287" width="9.140625" style="856" customWidth="1"/>
    <col min="1288" max="1288" width="18.85546875" style="856" customWidth="1"/>
    <col min="1289" max="1289" width="20.5703125" style="856" customWidth="1"/>
    <col min="1290" max="1536" width="10.28515625" style="856"/>
    <col min="1537" max="1537" width="20.42578125" style="856" customWidth="1"/>
    <col min="1538" max="1538" width="12.85546875" style="856" customWidth="1"/>
    <col min="1539" max="1540" width="19" style="856" customWidth="1"/>
    <col min="1541" max="1541" width="13" style="856" customWidth="1"/>
    <col min="1542" max="1542" width="11" style="856" customWidth="1"/>
    <col min="1543" max="1543" width="9.140625" style="856" customWidth="1"/>
    <col min="1544" max="1544" width="18.85546875" style="856" customWidth="1"/>
    <col min="1545" max="1545" width="20.5703125" style="856" customWidth="1"/>
    <col min="1546" max="1792" width="10.28515625" style="856"/>
    <col min="1793" max="1793" width="20.42578125" style="856" customWidth="1"/>
    <col min="1794" max="1794" width="12.85546875" style="856" customWidth="1"/>
    <col min="1795" max="1796" width="19" style="856" customWidth="1"/>
    <col min="1797" max="1797" width="13" style="856" customWidth="1"/>
    <col min="1798" max="1798" width="11" style="856" customWidth="1"/>
    <col min="1799" max="1799" width="9.140625" style="856" customWidth="1"/>
    <col min="1800" max="1800" width="18.85546875" style="856" customWidth="1"/>
    <col min="1801" max="1801" width="20.5703125" style="856" customWidth="1"/>
    <col min="1802" max="2048" width="10.28515625" style="856"/>
    <col min="2049" max="2049" width="20.42578125" style="856" customWidth="1"/>
    <col min="2050" max="2050" width="12.85546875" style="856" customWidth="1"/>
    <col min="2051" max="2052" width="19" style="856" customWidth="1"/>
    <col min="2053" max="2053" width="13" style="856" customWidth="1"/>
    <col min="2054" max="2054" width="11" style="856" customWidth="1"/>
    <col min="2055" max="2055" width="9.140625" style="856" customWidth="1"/>
    <col min="2056" max="2056" width="18.85546875" style="856" customWidth="1"/>
    <col min="2057" max="2057" width="20.5703125" style="856" customWidth="1"/>
    <col min="2058" max="2304" width="10.28515625" style="856"/>
    <col min="2305" max="2305" width="20.42578125" style="856" customWidth="1"/>
    <col min="2306" max="2306" width="12.85546875" style="856" customWidth="1"/>
    <col min="2307" max="2308" width="19" style="856" customWidth="1"/>
    <col min="2309" max="2309" width="13" style="856" customWidth="1"/>
    <col min="2310" max="2310" width="11" style="856" customWidth="1"/>
    <col min="2311" max="2311" width="9.140625" style="856" customWidth="1"/>
    <col min="2312" max="2312" width="18.85546875" style="856" customWidth="1"/>
    <col min="2313" max="2313" width="20.5703125" style="856" customWidth="1"/>
    <col min="2314" max="2560" width="10.28515625" style="856"/>
    <col min="2561" max="2561" width="20.42578125" style="856" customWidth="1"/>
    <col min="2562" max="2562" width="12.85546875" style="856" customWidth="1"/>
    <col min="2563" max="2564" width="19" style="856" customWidth="1"/>
    <col min="2565" max="2565" width="13" style="856" customWidth="1"/>
    <col min="2566" max="2566" width="11" style="856" customWidth="1"/>
    <col min="2567" max="2567" width="9.140625" style="856" customWidth="1"/>
    <col min="2568" max="2568" width="18.85546875" style="856" customWidth="1"/>
    <col min="2569" max="2569" width="20.5703125" style="856" customWidth="1"/>
    <col min="2570" max="2816" width="10.28515625" style="856"/>
    <col min="2817" max="2817" width="20.42578125" style="856" customWidth="1"/>
    <col min="2818" max="2818" width="12.85546875" style="856" customWidth="1"/>
    <col min="2819" max="2820" width="19" style="856" customWidth="1"/>
    <col min="2821" max="2821" width="13" style="856" customWidth="1"/>
    <col min="2822" max="2822" width="11" style="856" customWidth="1"/>
    <col min="2823" max="2823" width="9.140625" style="856" customWidth="1"/>
    <col min="2824" max="2824" width="18.85546875" style="856" customWidth="1"/>
    <col min="2825" max="2825" width="20.5703125" style="856" customWidth="1"/>
    <col min="2826" max="3072" width="10.28515625" style="856"/>
    <col min="3073" max="3073" width="20.42578125" style="856" customWidth="1"/>
    <col min="3074" max="3074" width="12.85546875" style="856" customWidth="1"/>
    <col min="3075" max="3076" width="19" style="856" customWidth="1"/>
    <col min="3077" max="3077" width="13" style="856" customWidth="1"/>
    <col min="3078" max="3078" width="11" style="856" customWidth="1"/>
    <col min="3079" max="3079" width="9.140625" style="856" customWidth="1"/>
    <col min="3080" max="3080" width="18.85546875" style="856" customWidth="1"/>
    <col min="3081" max="3081" width="20.5703125" style="856" customWidth="1"/>
    <col min="3082" max="3328" width="10.28515625" style="856"/>
    <col min="3329" max="3329" width="20.42578125" style="856" customWidth="1"/>
    <col min="3330" max="3330" width="12.85546875" style="856" customWidth="1"/>
    <col min="3331" max="3332" width="19" style="856" customWidth="1"/>
    <col min="3333" max="3333" width="13" style="856" customWidth="1"/>
    <col min="3334" max="3334" width="11" style="856" customWidth="1"/>
    <col min="3335" max="3335" width="9.140625" style="856" customWidth="1"/>
    <col min="3336" max="3336" width="18.85546875" style="856" customWidth="1"/>
    <col min="3337" max="3337" width="20.5703125" style="856" customWidth="1"/>
    <col min="3338" max="3584" width="10.28515625" style="856"/>
    <col min="3585" max="3585" width="20.42578125" style="856" customWidth="1"/>
    <col min="3586" max="3586" width="12.85546875" style="856" customWidth="1"/>
    <col min="3587" max="3588" width="19" style="856" customWidth="1"/>
    <col min="3589" max="3589" width="13" style="856" customWidth="1"/>
    <col min="3590" max="3590" width="11" style="856" customWidth="1"/>
    <col min="3591" max="3591" width="9.140625" style="856" customWidth="1"/>
    <col min="3592" max="3592" width="18.85546875" style="856" customWidth="1"/>
    <col min="3593" max="3593" width="20.5703125" style="856" customWidth="1"/>
    <col min="3594" max="3840" width="10.28515625" style="856"/>
    <col min="3841" max="3841" width="20.42578125" style="856" customWidth="1"/>
    <col min="3842" max="3842" width="12.85546875" style="856" customWidth="1"/>
    <col min="3843" max="3844" width="19" style="856" customWidth="1"/>
    <col min="3845" max="3845" width="13" style="856" customWidth="1"/>
    <col min="3846" max="3846" width="11" style="856" customWidth="1"/>
    <col min="3847" max="3847" width="9.140625" style="856" customWidth="1"/>
    <col min="3848" max="3848" width="18.85546875" style="856" customWidth="1"/>
    <col min="3849" max="3849" width="20.5703125" style="856" customWidth="1"/>
    <col min="3850" max="4096" width="10.28515625" style="856"/>
    <col min="4097" max="4097" width="20.42578125" style="856" customWidth="1"/>
    <col min="4098" max="4098" width="12.85546875" style="856" customWidth="1"/>
    <col min="4099" max="4100" width="19" style="856" customWidth="1"/>
    <col min="4101" max="4101" width="13" style="856" customWidth="1"/>
    <col min="4102" max="4102" width="11" style="856" customWidth="1"/>
    <col min="4103" max="4103" width="9.140625" style="856" customWidth="1"/>
    <col min="4104" max="4104" width="18.85546875" style="856" customWidth="1"/>
    <col min="4105" max="4105" width="20.5703125" style="856" customWidth="1"/>
    <col min="4106" max="4352" width="10.28515625" style="856"/>
    <col min="4353" max="4353" width="20.42578125" style="856" customWidth="1"/>
    <col min="4354" max="4354" width="12.85546875" style="856" customWidth="1"/>
    <col min="4355" max="4356" width="19" style="856" customWidth="1"/>
    <col min="4357" max="4357" width="13" style="856" customWidth="1"/>
    <col min="4358" max="4358" width="11" style="856" customWidth="1"/>
    <col min="4359" max="4359" width="9.140625" style="856" customWidth="1"/>
    <col min="4360" max="4360" width="18.85546875" style="856" customWidth="1"/>
    <col min="4361" max="4361" width="20.5703125" style="856" customWidth="1"/>
    <col min="4362" max="4608" width="10.28515625" style="856"/>
    <col min="4609" max="4609" width="20.42578125" style="856" customWidth="1"/>
    <col min="4610" max="4610" width="12.85546875" style="856" customWidth="1"/>
    <col min="4611" max="4612" width="19" style="856" customWidth="1"/>
    <col min="4613" max="4613" width="13" style="856" customWidth="1"/>
    <col min="4614" max="4614" width="11" style="856" customWidth="1"/>
    <col min="4615" max="4615" width="9.140625" style="856" customWidth="1"/>
    <col min="4616" max="4616" width="18.85546875" style="856" customWidth="1"/>
    <col min="4617" max="4617" width="20.5703125" style="856" customWidth="1"/>
    <col min="4618" max="4864" width="10.28515625" style="856"/>
    <col min="4865" max="4865" width="20.42578125" style="856" customWidth="1"/>
    <col min="4866" max="4866" width="12.85546875" style="856" customWidth="1"/>
    <col min="4867" max="4868" width="19" style="856" customWidth="1"/>
    <col min="4869" max="4869" width="13" style="856" customWidth="1"/>
    <col min="4870" max="4870" width="11" style="856" customWidth="1"/>
    <col min="4871" max="4871" width="9.140625" style="856" customWidth="1"/>
    <col min="4872" max="4872" width="18.85546875" style="856" customWidth="1"/>
    <col min="4873" max="4873" width="20.5703125" style="856" customWidth="1"/>
    <col min="4874" max="5120" width="10.28515625" style="856"/>
    <col min="5121" max="5121" width="20.42578125" style="856" customWidth="1"/>
    <col min="5122" max="5122" width="12.85546875" style="856" customWidth="1"/>
    <col min="5123" max="5124" width="19" style="856" customWidth="1"/>
    <col min="5125" max="5125" width="13" style="856" customWidth="1"/>
    <col min="5126" max="5126" width="11" style="856" customWidth="1"/>
    <col min="5127" max="5127" width="9.140625" style="856" customWidth="1"/>
    <col min="5128" max="5128" width="18.85546875" style="856" customWidth="1"/>
    <col min="5129" max="5129" width="20.5703125" style="856" customWidth="1"/>
    <col min="5130" max="5376" width="10.28515625" style="856"/>
    <col min="5377" max="5377" width="20.42578125" style="856" customWidth="1"/>
    <col min="5378" max="5378" width="12.85546875" style="856" customWidth="1"/>
    <col min="5379" max="5380" width="19" style="856" customWidth="1"/>
    <col min="5381" max="5381" width="13" style="856" customWidth="1"/>
    <col min="5382" max="5382" width="11" style="856" customWidth="1"/>
    <col min="5383" max="5383" width="9.140625" style="856" customWidth="1"/>
    <col min="5384" max="5384" width="18.85546875" style="856" customWidth="1"/>
    <col min="5385" max="5385" width="20.5703125" style="856" customWidth="1"/>
    <col min="5386" max="5632" width="10.28515625" style="856"/>
    <col min="5633" max="5633" width="20.42578125" style="856" customWidth="1"/>
    <col min="5634" max="5634" width="12.85546875" style="856" customWidth="1"/>
    <col min="5635" max="5636" width="19" style="856" customWidth="1"/>
    <col min="5637" max="5637" width="13" style="856" customWidth="1"/>
    <col min="5638" max="5638" width="11" style="856" customWidth="1"/>
    <col min="5639" max="5639" width="9.140625" style="856" customWidth="1"/>
    <col min="5640" max="5640" width="18.85546875" style="856" customWidth="1"/>
    <col min="5641" max="5641" width="20.5703125" style="856" customWidth="1"/>
    <col min="5642" max="5888" width="10.28515625" style="856"/>
    <col min="5889" max="5889" width="20.42578125" style="856" customWidth="1"/>
    <col min="5890" max="5890" width="12.85546875" style="856" customWidth="1"/>
    <col min="5891" max="5892" width="19" style="856" customWidth="1"/>
    <col min="5893" max="5893" width="13" style="856" customWidth="1"/>
    <col min="5894" max="5894" width="11" style="856" customWidth="1"/>
    <col min="5895" max="5895" width="9.140625" style="856" customWidth="1"/>
    <col min="5896" max="5896" width="18.85546875" style="856" customWidth="1"/>
    <col min="5897" max="5897" width="20.5703125" style="856" customWidth="1"/>
    <col min="5898" max="6144" width="10.28515625" style="856"/>
    <col min="6145" max="6145" width="20.42578125" style="856" customWidth="1"/>
    <col min="6146" max="6146" width="12.85546875" style="856" customWidth="1"/>
    <col min="6147" max="6148" width="19" style="856" customWidth="1"/>
    <col min="6149" max="6149" width="13" style="856" customWidth="1"/>
    <col min="6150" max="6150" width="11" style="856" customWidth="1"/>
    <col min="6151" max="6151" width="9.140625" style="856" customWidth="1"/>
    <col min="6152" max="6152" width="18.85546875" style="856" customWidth="1"/>
    <col min="6153" max="6153" width="20.5703125" style="856" customWidth="1"/>
    <col min="6154" max="6400" width="10.28515625" style="856"/>
    <col min="6401" max="6401" width="20.42578125" style="856" customWidth="1"/>
    <col min="6402" max="6402" width="12.85546875" style="856" customWidth="1"/>
    <col min="6403" max="6404" width="19" style="856" customWidth="1"/>
    <col min="6405" max="6405" width="13" style="856" customWidth="1"/>
    <col min="6406" max="6406" width="11" style="856" customWidth="1"/>
    <col min="6407" max="6407" width="9.140625" style="856" customWidth="1"/>
    <col min="6408" max="6408" width="18.85546875" style="856" customWidth="1"/>
    <col min="6409" max="6409" width="20.5703125" style="856" customWidth="1"/>
    <col min="6410" max="6656" width="10.28515625" style="856"/>
    <col min="6657" max="6657" width="20.42578125" style="856" customWidth="1"/>
    <col min="6658" max="6658" width="12.85546875" style="856" customWidth="1"/>
    <col min="6659" max="6660" width="19" style="856" customWidth="1"/>
    <col min="6661" max="6661" width="13" style="856" customWidth="1"/>
    <col min="6662" max="6662" width="11" style="856" customWidth="1"/>
    <col min="6663" max="6663" width="9.140625" style="856" customWidth="1"/>
    <col min="6664" max="6664" width="18.85546875" style="856" customWidth="1"/>
    <col min="6665" max="6665" width="20.5703125" style="856" customWidth="1"/>
    <col min="6666" max="6912" width="10.28515625" style="856"/>
    <col min="6913" max="6913" width="20.42578125" style="856" customWidth="1"/>
    <col min="6914" max="6914" width="12.85546875" style="856" customWidth="1"/>
    <col min="6915" max="6916" width="19" style="856" customWidth="1"/>
    <col min="6917" max="6917" width="13" style="856" customWidth="1"/>
    <col min="6918" max="6918" width="11" style="856" customWidth="1"/>
    <col min="6919" max="6919" width="9.140625" style="856" customWidth="1"/>
    <col min="6920" max="6920" width="18.85546875" style="856" customWidth="1"/>
    <col min="6921" max="6921" width="20.5703125" style="856" customWidth="1"/>
    <col min="6922" max="7168" width="10.28515625" style="856"/>
    <col min="7169" max="7169" width="20.42578125" style="856" customWidth="1"/>
    <col min="7170" max="7170" width="12.85546875" style="856" customWidth="1"/>
    <col min="7171" max="7172" width="19" style="856" customWidth="1"/>
    <col min="7173" max="7173" width="13" style="856" customWidth="1"/>
    <col min="7174" max="7174" width="11" style="856" customWidth="1"/>
    <col min="7175" max="7175" width="9.140625" style="856" customWidth="1"/>
    <col min="7176" max="7176" width="18.85546875" style="856" customWidth="1"/>
    <col min="7177" max="7177" width="20.5703125" style="856" customWidth="1"/>
    <col min="7178" max="7424" width="10.28515625" style="856"/>
    <col min="7425" max="7425" width="20.42578125" style="856" customWidth="1"/>
    <col min="7426" max="7426" width="12.85546875" style="856" customWidth="1"/>
    <col min="7427" max="7428" width="19" style="856" customWidth="1"/>
    <col min="7429" max="7429" width="13" style="856" customWidth="1"/>
    <col min="7430" max="7430" width="11" style="856" customWidth="1"/>
    <col min="7431" max="7431" width="9.140625" style="856" customWidth="1"/>
    <col min="7432" max="7432" width="18.85546875" style="856" customWidth="1"/>
    <col min="7433" max="7433" width="20.5703125" style="856" customWidth="1"/>
    <col min="7434" max="7680" width="10.28515625" style="856"/>
    <col min="7681" max="7681" width="20.42578125" style="856" customWidth="1"/>
    <col min="7682" max="7682" width="12.85546875" style="856" customWidth="1"/>
    <col min="7683" max="7684" width="19" style="856" customWidth="1"/>
    <col min="7685" max="7685" width="13" style="856" customWidth="1"/>
    <col min="7686" max="7686" width="11" style="856" customWidth="1"/>
    <col min="7687" max="7687" width="9.140625" style="856" customWidth="1"/>
    <col min="7688" max="7688" width="18.85546875" style="856" customWidth="1"/>
    <col min="7689" max="7689" width="20.5703125" style="856" customWidth="1"/>
    <col min="7690" max="7936" width="10.28515625" style="856"/>
    <col min="7937" max="7937" width="20.42578125" style="856" customWidth="1"/>
    <col min="7938" max="7938" width="12.85546875" style="856" customWidth="1"/>
    <col min="7939" max="7940" width="19" style="856" customWidth="1"/>
    <col min="7941" max="7941" width="13" style="856" customWidth="1"/>
    <col min="7942" max="7942" width="11" style="856" customWidth="1"/>
    <col min="7943" max="7943" width="9.140625" style="856" customWidth="1"/>
    <col min="7944" max="7944" width="18.85546875" style="856" customWidth="1"/>
    <col min="7945" max="7945" width="20.5703125" style="856" customWidth="1"/>
    <col min="7946" max="8192" width="10.28515625" style="856"/>
    <col min="8193" max="8193" width="20.42578125" style="856" customWidth="1"/>
    <col min="8194" max="8194" width="12.85546875" style="856" customWidth="1"/>
    <col min="8195" max="8196" width="19" style="856" customWidth="1"/>
    <col min="8197" max="8197" width="13" style="856" customWidth="1"/>
    <col min="8198" max="8198" width="11" style="856" customWidth="1"/>
    <col min="8199" max="8199" width="9.140625" style="856" customWidth="1"/>
    <col min="8200" max="8200" width="18.85546875" style="856" customWidth="1"/>
    <col min="8201" max="8201" width="20.5703125" style="856" customWidth="1"/>
    <col min="8202" max="8448" width="10.28515625" style="856"/>
    <col min="8449" max="8449" width="20.42578125" style="856" customWidth="1"/>
    <col min="8450" max="8450" width="12.85546875" style="856" customWidth="1"/>
    <col min="8451" max="8452" width="19" style="856" customWidth="1"/>
    <col min="8453" max="8453" width="13" style="856" customWidth="1"/>
    <col min="8454" max="8454" width="11" style="856" customWidth="1"/>
    <col min="8455" max="8455" width="9.140625" style="856" customWidth="1"/>
    <col min="8456" max="8456" width="18.85546875" style="856" customWidth="1"/>
    <col min="8457" max="8457" width="20.5703125" style="856" customWidth="1"/>
    <col min="8458" max="8704" width="10.28515625" style="856"/>
    <col min="8705" max="8705" width="20.42578125" style="856" customWidth="1"/>
    <col min="8706" max="8706" width="12.85546875" style="856" customWidth="1"/>
    <col min="8707" max="8708" width="19" style="856" customWidth="1"/>
    <col min="8709" max="8709" width="13" style="856" customWidth="1"/>
    <col min="8710" max="8710" width="11" style="856" customWidth="1"/>
    <col min="8711" max="8711" width="9.140625" style="856" customWidth="1"/>
    <col min="8712" max="8712" width="18.85546875" style="856" customWidth="1"/>
    <col min="8713" max="8713" width="20.5703125" style="856" customWidth="1"/>
    <col min="8714" max="8960" width="10.28515625" style="856"/>
    <col min="8961" max="8961" width="20.42578125" style="856" customWidth="1"/>
    <col min="8962" max="8962" width="12.85546875" style="856" customWidth="1"/>
    <col min="8963" max="8964" width="19" style="856" customWidth="1"/>
    <col min="8965" max="8965" width="13" style="856" customWidth="1"/>
    <col min="8966" max="8966" width="11" style="856" customWidth="1"/>
    <col min="8967" max="8967" width="9.140625" style="856" customWidth="1"/>
    <col min="8968" max="8968" width="18.85546875" style="856" customWidth="1"/>
    <col min="8969" max="8969" width="20.5703125" style="856" customWidth="1"/>
    <col min="8970" max="9216" width="10.28515625" style="856"/>
    <col min="9217" max="9217" width="20.42578125" style="856" customWidth="1"/>
    <col min="9218" max="9218" width="12.85546875" style="856" customWidth="1"/>
    <col min="9219" max="9220" width="19" style="856" customWidth="1"/>
    <col min="9221" max="9221" width="13" style="856" customWidth="1"/>
    <col min="9222" max="9222" width="11" style="856" customWidth="1"/>
    <col min="9223" max="9223" width="9.140625" style="856" customWidth="1"/>
    <col min="9224" max="9224" width="18.85546875" style="856" customWidth="1"/>
    <col min="9225" max="9225" width="20.5703125" style="856" customWidth="1"/>
    <col min="9226" max="9472" width="10.28515625" style="856"/>
    <col min="9473" max="9473" width="20.42578125" style="856" customWidth="1"/>
    <col min="9474" max="9474" width="12.85546875" style="856" customWidth="1"/>
    <col min="9475" max="9476" width="19" style="856" customWidth="1"/>
    <col min="9477" max="9477" width="13" style="856" customWidth="1"/>
    <col min="9478" max="9478" width="11" style="856" customWidth="1"/>
    <col min="9479" max="9479" width="9.140625" style="856" customWidth="1"/>
    <col min="9480" max="9480" width="18.85546875" style="856" customWidth="1"/>
    <col min="9481" max="9481" width="20.5703125" style="856" customWidth="1"/>
    <col min="9482" max="9728" width="10.28515625" style="856"/>
    <col min="9729" max="9729" width="20.42578125" style="856" customWidth="1"/>
    <col min="9730" max="9730" width="12.85546875" style="856" customWidth="1"/>
    <col min="9731" max="9732" width="19" style="856" customWidth="1"/>
    <col min="9733" max="9733" width="13" style="856" customWidth="1"/>
    <col min="9734" max="9734" width="11" style="856" customWidth="1"/>
    <col min="9735" max="9735" width="9.140625" style="856" customWidth="1"/>
    <col min="9736" max="9736" width="18.85546875" style="856" customWidth="1"/>
    <col min="9737" max="9737" width="20.5703125" style="856" customWidth="1"/>
    <col min="9738" max="9984" width="10.28515625" style="856"/>
    <col min="9985" max="9985" width="20.42578125" style="856" customWidth="1"/>
    <col min="9986" max="9986" width="12.85546875" style="856" customWidth="1"/>
    <col min="9987" max="9988" width="19" style="856" customWidth="1"/>
    <col min="9989" max="9989" width="13" style="856" customWidth="1"/>
    <col min="9990" max="9990" width="11" style="856" customWidth="1"/>
    <col min="9991" max="9991" width="9.140625" style="856" customWidth="1"/>
    <col min="9992" max="9992" width="18.85546875" style="856" customWidth="1"/>
    <col min="9993" max="9993" width="20.5703125" style="856" customWidth="1"/>
    <col min="9994" max="10240" width="10.28515625" style="856"/>
    <col min="10241" max="10241" width="20.42578125" style="856" customWidth="1"/>
    <col min="10242" max="10242" width="12.85546875" style="856" customWidth="1"/>
    <col min="10243" max="10244" width="19" style="856" customWidth="1"/>
    <col min="10245" max="10245" width="13" style="856" customWidth="1"/>
    <col min="10246" max="10246" width="11" style="856" customWidth="1"/>
    <col min="10247" max="10247" width="9.140625" style="856" customWidth="1"/>
    <col min="10248" max="10248" width="18.85546875" style="856" customWidth="1"/>
    <col min="10249" max="10249" width="20.5703125" style="856" customWidth="1"/>
    <col min="10250" max="10496" width="10.28515625" style="856"/>
    <col min="10497" max="10497" width="20.42578125" style="856" customWidth="1"/>
    <col min="10498" max="10498" width="12.85546875" style="856" customWidth="1"/>
    <col min="10499" max="10500" width="19" style="856" customWidth="1"/>
    <col min="10501" max="10501" width="13" style="856" customWidth="1"/>
    <col min="10502" max="10502" width="11" style="856" customWidth="1"/>
    <col min="10503" max="10503" width="9.140625" style="856" customWidth="1"/>
    <col min="10504" max="10504" width="18.85546875" style="856" customWidth="1"/>
    <col min="10505" max="10505" width="20.5703125" style="856" customWidth="1"/>
    <col min="10506" max="10752" width="10.28515625" style="856"/>
    <col min="10753" max="10753" width="20.42578125" style="856" customWidth="1"/>
    <col min="10754" max="10754" width="12.85546875" style="856" customWidth="1"/>
    <col min="10755" max="10756" width="19" style="856" customWidth="1"/>
    <col min="10757" max="10757" width="13" style="856" customWidth="1"/>
    <col min="10758" max="10758" width="11" style="856" customWidth="1"/>
    <col min="10759" max="10759" width="9.140625" style="856" customWidth="1"/>
    <col min="10760" max="10760" width="18.85546875" style="856" customWidth="1"/>
    <col min="10761" max="10761" width="20.5703125" style="856" customWidth="1"/>
    <col min="10762" max="11008" width="10.28515625" style="856"/>
    <col min="11009" max="11009" width="20.42578125" style="856" customWidth="1"/>
    <col min="11010" max="11010" width="12.85546875" style="856" customWidth="1"/>
    <col min="11011" max="11012" width="19" style="856" customWidth="1"/>
    <col min="11013" max="11013" width="13" style="856" customWidth="1"/>
    <col min="11014" max="11014" width="11" style="856" customWidth="1"/>
    <col min="11015" max="11015" width="9.140625" style="856" customWidth="1"/>
    <col min="11016" max="11016" width="18.85546875" style="856" customWidth="1"/>
    <col min="11017" max="11017" width="20.5703125" style="856" customWidth="1"/>
    <col min="11018" max="11264" width="10.28515625" style="856"/>
    <col min="11265" max="11265" width="20.42578125" style="856" customWidth="1"/>
    <col min="11266" max="11266" width="12.85546875" style="856" customWidth="1"/>
    <col min="11267" max="11268" width="19" style="856" customWidth="1"/>
    <col min="11269" max="11269" width="13" style="856" customWidth="1"/>
    <col min="11270" max="11270" width="11" style="856" customWidth="1"/>
    <col min="11271" max="11271" width="9.140625" style="856" customWidth="1"/>
    <col min="11272" max="11272" width="18.85546875" style="856" customWidth="1"/>
    <col min="11273" max="11273" width="20.5703125" style="856" customWidth="1"/>
    <col min="11274" max="11520" width="10.28515625" style="856"/>
    <col min="11521" max="11521" width="20.42578125" style="856" customWidth="1"/>
    <col min="11522" max="11522" width="12.85546875" style="856" customWidth="1"/>
    <col min="11523" max="11524" width="19" style="856" customWidth="1"/>
    <col min="11525" max="11525" width="13" style="856" customWidth="1"/>
    <col min="11526" max="11526" width="11" style="856" customWidth="1"/>
    <col min="11527" max="11527" width="9.140625" style="856" customWidth="1"/>
    <col min="11528" max="11528" width="18.85546875" style="856" customWidth="1"/>
    <col min="11529" max="11529" width="20.5703125" style="856" customWidth="1"/>
    <col min="11530" max="11776" width="10.28515625" style="856"/>
    <col min="11777" max="11777" width="20.42578125" style="856" customWidth="1"/>
    <col min="11778" max="11778" width="12.85546875" style="856" customWidth="1"/>
    <col min="11779" max="11780" width="19" style="856" customWidth="1"/>
    <col min="11781" max="11781" width="13" style="856" customWidth="1"/>
    <col min="11782" max="11782" width="11" style="856" customWidth="1"/>
    <col min="11783" max="11783" width="9.140625" style="856" customWidth="1"/>
    <col min="11784" max="11784" width="18.85546875" style="856" customWidth="1"/>
    <col min="11785" max="11785" width="20.5703125" style="856" customWidth="1"/>
    <col min="11786" max="12032" width="10.28515625" style="856"/>
    <col min="12033" max="12033" width="20.42578125" style="856" customWidth="1"/>
    <col min="12034" max="12034" width="12.85546875" style="856" customWidth="1"/>
    <col min="12035" max="12036" width="19" style="856" customWidth="1"/>
    <col min="12037" max="12037" width="13" style="856" customWidth="1"/>
    <col min="12038" max="12038" width="11" style="856" customWidth="1"/>
    <col min="12039" max="12039" width="9.140625" style="856" customWidth="1"/>
    <col min="12040" max="12040" width="18.85546875" style="856" customWidth="1"/>
    <col min="12041" max="12041" width="20.5703125" style="856" customWidth="1"/>
    <col min="12042" max="12288" width="10.28515625" style="856"/>
    <col min="12289" max="12289" width="20.42578125" style="856" customWidth="1"/>
    <col min="12290" max="12290" width="12.85546875" style="856" customWidth="1"/>
    <col min="12291" max="12292" width="19" style="856" customWidth="1"/>
    <col min="12293" max="12293" width="13" style="856" customWidth="1"/>
    <col min="12294" max="12294" width="11" style="856" customWidth="1"/>
    <col min="12295" max="12295" width="9.140625" style="856" customWidth="1"/>
    <col min="12296" max="12296" width="18.85546875" style="856" customWidth="1"/>
    <col min="12297" max="12297" width="20.5703125" style="856" customWidth="1"/>
    <col min="12298" max="12544" width="10.28515625" style="856"/>
    <col min="12545" max="12545" width="20.42578125" style="856" customWidth="1"/>
    <col min="12546" max="12546" width="12.85546875" style="856" customWidth="1"/>
    <col min="12547" max="12548" width="19" style="856" customWidth="1"/>
    <col min="12549" max="12549" width="13" style="856" customWidth="1"/>
    <col min="12550" max="12550" width="11" style="856" customWidth="1"/>
    <col min="12551" max="12551" width="9.140625" style="856" customWidth="1"/>
    <col min="12552" max="12552" width="18.85546875" style="856" customWidth="1"/>
    <col min="12553" max="12553" width="20.5703125" style="856" customWidth="1"/>
    <col min="12554" max="12800" width="10.28515625" style="856"/>
    <col min="12801" max="12801" width="20.42578125" style="856" customWidth="1"/>
    <col min="12802" max="12802" width="12.85546875" style="856" customWidth="1"/>
    <col min="12803" max="12804" width="19" style="856" customWidth="1"/>
    <col min="12805" max="12805" width="13" style="856" customWidth="1"/>
    <col min="12806" max="12806" width="11" style="856" customWidth="1"/>
    <col min="12807" max="12807" width="9.140625" style="856" customWidth="1"/>
    <col min="12808" max="12808" width="18.85546875" style="856" customWidth="1"/>
    <col min="12809" max="12809" width="20.5703125" style="856" customWidth="1"/>
    <col min="12810" max="13056" width="10.28515625" style="856"/>
    <col min="13057" max="13057" width="20.42578125" style="856" customWidth="1"/>
    <col min="13058" max="13058" width="12.85546875" style="856" customWidth="1"/>
    <col min="13059" max="13060" width="19" style="856" customWidth="1"/>
    <col min="13061" max="13061" width="13" style="856" customWidth="1"/>
    <col min="13062" max="13062" width="11" style="856" customWidth="1"/>
    <col min="13063" max="13063" width="9.140625" style="856" customWidth="1"/>
    <col min="13064" max="13064" width="18.85546875" style="856" customWidth="1"/>
    <col min="13065" max="13065" width="20.5703125" style="856" customWidth="1"/>
    <col min="13066" max="13312" width="10.28515625" style="856"/>
    <col min="13313" max="13313" width="20.42578125" style="856" customWidth="1"/>
    <col min="13314" max="13314" width="12.85546875" style="856" customWidth="1"/>
    <col min="13315" max="13316" width="19" style="856" customWidth="1"/>
    <col min="13317" max="13317" width="13" style="856" customWidth="1"/>
    <col min="13318" max="13318" width="11" style="856" customWidth="1"/>
    <col min="13319" max="13319" width="9.140625" style="856" customWidth="1"/>
    <col min="13320" max="13320" width="18.85546875" style="856" customWidth="1"/>
    <col min="13321" max="13321" width="20.5703125" style="856" customWidth="1"/>
    <col min="13322" max="13568" width="10.28515625" style="856"/>
    <col min="13569" max="13569" width="20.42578125" style="856" customWidth="1"/>
    <col min="13570" max="13570" width="12.85546875" style="856" customWidth="1"/>
    <col min="13571" max="13572" width="19" style="856" customWidth="1"/>
    <col min="13573" max="13573" width="13" style="856" customWidth="1"/>
    <col min="13574" max="13574" width="11" style="856" customWidth="1"/>
    <col min="13575" max="13575" width="9.140625" style="856" customWidth="1"/>
    <col min="13576" max="13576" width="18.85546875" style="856" customWidth="1"/>
    <col min="13577" max="13577" width="20.5703125" style="856" customWidth="1"/>
    <col min="13578" max="13824" width="10.28515625" style="856"/>
    <col min="13825" max="13825" width="20.42578125" style="856" customWidth="1"/>
    <col min="13826" max="13826" width="12.85546875" style="856" customWidth="1"/>
    <col min="13827" max="13828" width="19" style="856" customWidth="1"/>
    <col min="13829" max="13829" width="13" style="856" customWidth="1"/>
    <col min="13830" max="13830" width="11" style="856" customWidth="1"/>
    <col min="13831" max="13831" width="9.140625" style="856" customWidth="1"/>
    <col min="13832" max="13832" width="18.85546875" style="856" customWidth="1"/>
    <col min="13833" max="13833" width="20.5703125" style="856" customWidth="1"/>
    <col min="13834" max="14080" width="10.28515625" style="856"/>
    <col min="14081" max="14081" width="20.42578125" style="856" customWidth="1"/>
    <col min="14082" max="14082" width="12.85546875" style="856" customWidth="1"/>
    <col min="14083" max="14084" width="19" style="856" customWidth="1"/>
    <col min="14085" max="14085" width="13" style="856" customWidth="1"/>
    <col min="14086" max="14086" width="11" style="856" customWidth="1"/>
    <col min="14087" max="14087" width="9.140625" style="856" customWidth="1"/>
    <col min="14088" max="14088" width="18.85546875" style="856" customWidth="1"/>
    <col min="14089" max="14089" width="20.5703125" style="856" customWidth="1"/>
    <col min="14090" max="14336" width="10.28515625" style="856"/>
    <col min="14337" max="14337" width="20.42578125" style="856" customWidth="1"/>
    <col min="14338" max="14338" width="12.85546875" style="856" customWidth="1"/>
    <col min="14339" max="14340" width="19" style="856" customWidth="1"/>
    <col min="14341" max="14341" width="13" style="856" customWidth="1"/>
    <col min="14342" max="14342" width="11" style="856" customWidth="1"/>
    <col min="14343" max="14343" width="9.140625" style="856" customWidth="1"/>
    <col min="14344" max="14344" width="18.85546875" style="856" customWidth="1"/>
    <col min="14345" max="14345" width="20.5703125" style="856" customWidth="1"/>
    <col min="14346" max="14592" width="10.28515625" style="856"/>
    <col min="14593" max="14593" width="20.42578125" style="856" customWidth="1"/>
    <col min="14594" max="14594" width="12.85546875" style="856" customWidth="1"/>
    <col min="14595" max="14596" width="19" style="856" customWidth="1"/>
    <col min="14597" max="14597" width="13" style="856" customWidth="1"/>
    <col min="14598" max="14598" width="11" style="856" customWidth="1"/>
    <col min="14599" max="14599" width="9.140625" style="856" customWidth="1"/>
    <col min="14600" max="14600" width="18.85546875" style="856" customWidth="1"/>
    <col min="14601" max="14601" width="20.5703125" style="856" customWidth="1"/>
    <col min="14602" max="14848" width="10.28515625" style="856"/>
    <col min="14849" max="14849" width="20.42578125" style="856" customWidth="1"/>
    <col min="14850" max="14850" width="12.85546875" style="856" customWidth="1"/>
    <col min="14851" max="14852" width="19" style="856" customWidth="1"/>
    <col min="14853" max="14853" width="13" style="856" customWidth="1"/>
    <col min="14854" max="14854" width="11" style="856" customWidth="1"/>
    <col min="14855" max="14855" width="9.140625" style="856" customWidth="1"/>
    <col min="14856" max="14856" width="18.85546875" style="856" customWidth="1"/>
    <col min="14857" max="14857" width="20.5703125" style="856" customWidth="1"/>
    <col min="14858" max="15104" width="10.28515625" style="856"/>
    <col min="15105" max="15105" width="20.42578125" style="856" customWidth="1"/>
    <col min="15106" max="15106" width="12.85546875" style="856" customWidth="1"/>
    <col min="15107" max="15108" width="19" style="856" customWidth="1"/>
    <col min="15109" max="15109" width="13" style="856" customWidth="1"/>
    <col min="15110" max="15110" width="11" style="856" customWidth="1"/>
    <col min="15111" max="15111" width="9.140625" style="856" customWidth="1"/>
    <col min="15112" max="15112" width="18.85546875" style="856" customWidth="1"/>
    <col min="15113" max="15113" width="20.5703125" style="856" customWidth="1"/>
    <col min="15114" max="15360" width="10.28515625" style="856"/>
    <col min="15361" max="15361" width="20.42578125" style="856" customWidth="1"/>
    <col min="15362" max="15362" width="12.85546875" style="856" customWidth="1"/>
    <col min="15363" max="15364" width="19" style="856" customWidth="1"/>
    <col min="15365" max="15365" width="13" style="856" customWidth="1"/>
    <col min="15366" max="15366" width="11" style="856" customWidth="1"/>
    <col min="15367" max="15367" width="9.140625" style="856" customWidth="1"/>
    <col min="15368" max="15368" width="18.85546875" style="856" customWidth="1"/>
    <col min="15369" max="15369" width="20.5703125" style="856" customWidth="1"/>
    <col min="15370" max="15616" width="10.28515625" style="856"/>
    <col min="15617" max="15617" width="20.42578125" style="856" customWidth="1"/>
    <col min="15618" max="15618" width="12.85546875" style="856" customWidth="1"/>
    <col min="15619" max="15620" width="19" style="856" customWidth="1"/>
    <col min="15621" max="15621" width="13" style="856" customWidth="1"/>
    <col min="15622" max="15622" width="11" style="856" customWidth="1"/>
    <col min="15623" max="15623" width="9.140625" style="856" customWidth="1"/>
    <col min="15624" max="15624" width="18.85546875" style="856" customWidth="1"/>
    <col min="15625" max="15625" width="20.5703125" style="856" customWidth="1"/>
    <col min="15626" max="15872" width="10.28515625" style="856"/>
    <col min="15873" max="15873" width="20.42578125" style="856" customWidth="1"/>
    <col min="15874" max="15874" width="12.85546875" style="856" customWidth="1"/>
    <col min="15875" max="15876" width="19" style="856" customWidth="1"/>
    <col min="15877" max="15877" width="13" style="856" customWidth="1"/>
    <col min="15878" max="15878" width="11" style="856" customWidth="1"/>
    <col min="15879" max="15879" width="9.140625" style="856" customWidth="1"/>
    <col min="15880" max="15880" width="18.85546875" style="856" customWidth="1"/>
    <col min="15881" max="15881" width="20.5703125" style="856" customWidth="1"/>
    <col min="15882" max="16128" width="10.28515625" style="856"/>
    <col min="16129" max="16129" width="20.42578125" style="856" customWidth="1"/>
    <col min="16130" max="16130" width="12.85546875" style="856" customWidth="1"/>
    <col min="16131" max="16132" width="19" style="856" customWidth="1"/>
    <col min="16133" max="16133" width="13" style="856" customWidth="1"/>
    <col min="16134" max="16134" width="11" style="856" customWidth="1"/>
    <col min="16135" max="16135" width="9.140625" style="856" customWidth="1"/>
    <col min="16136" max="16136" width="18.85546875" style="856" customWidth="1"/>
    <col min="16137" max="16137" width="20.5703125" style="856" customWidth="1"/>
    <col min="16138" max="16384" width="10.28515625" style="856"/>
  </cols>
  <sheetData>
    <row r="1" spans="1:13" ht="30.75" thickBot="1">
      <c r="A1" s="907" t="s">
        <v>1047</v>
      </c>
      <c r="C1" s="907"/>
      <c r="D1" s="907"/>
      <c r="E1" s="907"/>
      <c r="F1" s="942"/>
    </row>
    <row r="2" spans="1:13" s="912" customFormat="1" ht="34.5" thickTop="1" thickBot="1">
      <c r="A2" s="937" t="s">
        <v>1007</v>
      </c>
      <c r="B2" s="938" t="s">
        <v>1050</v>
      </c>
      <c r="C2" s="938" t="s">
        <v>1041</v>
      </c>
      <c r="D2" s="938" t="s">
        <v>1051</v>
      </c>
      <c r="E2" s="938" t="s">
        <v>1042</v>
      </c>
      <c r="F2" s="862" t="s">
        <v>796</v>
      </c>
      <c r="G2" s="862" t="s">
        <v>1043</v>
      </c>
      <c r="H2" s="860" t="s">
        <v>1044</v>
      </c>
      <c r="I2" s="860" t="s">
        <v>1045</v>
      </c>
      <c r="J2" s="860" t="s">
        <v>774</v>
      </c>
      <c r="K2" s="860" t="s">
        <v>736</v>
      </c>
      <c r="L2" s="911" t="s">
        <v>1046</v>
      </c>
    </row>
    <row r="3" spans="1:13" ht="17.25" thickTop="1">
      <c r="A3" s="943" t="s">
        <v>953</v>
      </c>
      <c r="B3" s="944" t="s">
        <v>919</v>
      </c>
      <c r="C3" s="944"/>
      <c r="D3" s="944"/>
      <c r="E3" s="945">
        <f>C3-D3</f>
        <v>0</v>
      </c>
      <c r="F3" s="939"/>
      <c r="G3" s="946" t="s">
        <v>659</v>
      </c>
      <c r="H3" s="939"/>
      <c r="I3" s="944"/>
      <c r="J3" s="944"/>
      <c r="K3" s="944"/>
      <c r="L3" s="947"/>
    </row>
    <row r="4" spans="1:13">
      <c r="A4" s="948" t="s">
        <v>954</v>
      </c>
      <c r="B4" s="949" t="s">
        <v>919</v>
      </c>
      <c r="C4" s="949"/>
      <c r="D4" s="949"/>
      <c r="E4" s="950">
        <f t="shared" ref="E4:E61" si="0">C4-D4</f>
        <v>0</v>
      </c>
      <c r="F4" s="940"/>
      <c r="G4" s="951">
        <f>F3-F4</f>
        <v>0</v>
      </c>
      <c r="H4" s="940"/>
      <c r="I4" s="949"/>
      <c r="J4" s="949"/>
      <c r="K4" s="949"/>
      <c r="L4" s="952"/>
    </row>
    <row r="5" spans="1:13">
      <c r="A5" s="948" t="s">
        <v>955</v>
      </c>
      <c r="B5" s="949" t="s">
        <v>919</v>
      </c>
      <c r="C5" s="949"/>
      <c r="D5" s="949"/>
      <c r="E5" s="950">
        <f t="shared" si="0"/>
        <v>0</v>
      </c>
      <c r="F5" s="940"/>
      <c r="G5" s="951">
        <f>F3-F5</f>
        <v>0</v>
      </c>
      <c r="H5" s="940"/>
      <c r="I5" s="949"/>
      <c r="J5" s="949"/>
      <c r="K5" s="949"/>
      <c r="L5" s="952"/>
    </row>
    <row r="6" spans="1:13" s="912" customFormat="1">
      <c r="A6" s="948" t="s">
        <v>956</v>
      </c>
      <c r="B6" s="949" t="s">
        <v>919</v>
      </c>
      <c r="C6" s="949"/>
      <c r="D6" s="949"/>
      <c r="E6" s="950">
        <f t="shared" si="0"/>
        <v>0</v>
      </c>
      <c r="F6" s="940"/>
      <c r="G6" s="951">
        <f>F3-F6</f>
        <v>0</v>
      </c>
      <c r="H6" s="940"/>
      <c r="I6" s="949"/>
      <c r="J6" s="949"/>
      <c r="K6" s="949"/>
      <c r="L6" s="952"/>
      <c r="M6" s="856"/>
    </row>
    <row r="7" spans="1:13" s="912" customFormat="1">
      <c r="A7" s="948" t="s">
        <v>957</v>
      </c>
      <c r="B7" s="949" t="s">
        <v>919</v>
      </c>
      <c r="C7" s="949"/>
      <c r="D7" s="949"/>
      <c r="E7" s="950">
        <f t="shared" si="0"/>
        <v>0</v>
      </c>
      <c r="F7" s="940"/>
      <c r="G7" s="951">
        <f>F3-F7</f>
        <v>0</v>
      </c>
      <c r="H7" s="940"/>
      <c r="I7" s="949"/>
      <c r="J7" s="949"/>
      <c r="K7" s="949"/>
      <c r="L7" s="952"/>
    </row>
    <row r="8" spans="1:13" s="912" customFormat="1">
      <c r="A8" s="948" t="s">
        <v>958</v>
      </c>
      <c r="B8" s="949" t="s">
        <v>919</v>
      </c>
      <c r="C8" s="949"/>
      <c r="D8" s="949"/>
      <c r="E8" s="950">
        <f t="shared" si="0"/>
        <v>0</v>
      </c>
      <c r="F8" s="940"/>
      <c r="G8" s="951">
        <f>F3-F8</f>
        <v>0</v>
      </c>
      <c r="H8" s="940"/>
      <c r="I8" s="949"/>
      <c r="J8" s="949"/>
      <c r="K8" s="949"/>
      <c r="L8" s="952"/>
    </row>
    <row r="9" spans="1:13" s="912" customFormat="1">
      <c r="A9" s="948" t="s">
        <v>959</v>
      </c>
      <c r="B9" s="949" t="s">
        <v>919</v>
      </c>
      <c r="C9" s="949"/>
      <c r="D9" s="949"/>
      <c r="E9" s="950">
        <f t="shared" si="0"/>
        <v>0</v>
      </c>
      <c r="F9" s="940"/>
      <c r="G9" s="951">
        <f>F3-F9</f>
        <v>0</v>
      </c>
      <c r="H9" s="940"/>
      <c r="I9" s="949"/>
      <c r="J9" s="949"/>
      <c r="K9" s="949"/>
      <c r="L9" s="952"/>
    </row>
    <row r="10" spans="1:13" s="912" customFormat="1">
      <c r="A10" s="948" t="s">
        <v>960</v>
      </c>
      <c r="B10" s="949" t="s">
        <v>919</v>
      </c>
      <c r="C10" s="949"/>
      <c r="D10" s="949"/>
      <c r="E10" s="950">
        <f t="shared" si="0"/>
        <v>0</v>
      </c>
      <c r="F10" s="940"/>
      <c r="G10" s="951">
        <f>F3-F10</f>
        <v>0</v>
      </c>
      <c r="H10" s="940"/>
      <c r="I10" s="949"/>
      <c r="J10" s="949"/>
      <c r="K10" s="949"/>
      <c r="L10" s="952"/>
    </row>
    <row r="11" spans="1:13" s="912" customFormat="1">
      <c r="A11" s="948" t="s">
        <v>961</v>
      </c>
      <c r="B11" s="949" t="s">
        <v>919</v>
      </c>
      <c r="C11" s="949"/>
      <c r="D11" s="949"/>
      <c r="E11" s="950">
        <f t="shared" si="0"/>
        <v>0</v>
      </c>
      <c r="F11" s="940"/>
      <c r="G11" s="951">
        <f>F3-F11</f>
        <v>0</v>
      </c>
      <c r="H11" s="940"/>
      <c r="I11" s="949"/>
      <c r="J11" s="949"/>
      <c r="K11" s="949"/>
      <c r="L11" s="952"/>
    </row>
    <row r="12" spans="1:13" s="912" customFormat="1">
      <c r="A12" s="948" t="s">
        <v>962</v>
      </c>
      <c r="B12" s="949" t="s">
        <v>919</v>
      </c>
      <c r="C12" s="949"/>
      <c r="D12" s="949"/>
      <c r="E12" s="950">
        <f t="shared" si="0"/>
        <v>0</v>
      </c>
      <c r="F12" s="940"/>
      <c r="G12" s="951">
        <f>F3-F12</f>
        <v>0</v>
      </c>
      <c r="H12" s="940"/>
      <c r="I12" s="949"/>
      <c r="J12" s="949"/>
      <c r="K12" s="949"/>
      <c r="L12" s="952"/>
    </row>
    <row r="13" spans="1:13" s="912" customFormat="1">
      <c r="A13" s="948" t="s">
        <v>963</v>
      </c>
      <c r="B13" s="949" t="s">
        <v>919</v>
      </c>
      <c r="C13" s="949"/>
      <c r="D13" s="949"/>
      <c r="E13" s="950">
        <f t="shared" si="0"/>
        <v>0</v>
      </c>
      <c r="F13" s="940"/>
      <c r="G13" s="951">
        <f>F3-F13</f>
        <v>0</v>
      </c>
      <c r="H13" s="940"/>
      <c r="I13" s="949"/>
      <c r="J13" s="949"/>
      <c r="K13" s="949"/>
      <c r="L13" s="952"/>
    </row>
    <row r="14" spans="1:13" s="912" customFormat="1">
      <c r="A14" s="948" t="s">
        <v>964</v>
      </c>
      <c r="B14" s="949" t="s">
        <v>919</v>
      </c>
      <c r="C14" s="949"/>
      <c r="D14" s="949"/>
      <c r="E14" s="950">
        <f t="shared" si="0"/>
        <v>0</v>
      </c>
      <c r="F14" s="940"/>
      <c r="G14" s="951">
        <f>F3-F14</f>
        <v>0</v>
      </c>
      <c r="H14" s="940"/>
      <c r="I14" s="949"/>
      <c r="J14" s="949"/>
      <c r="K14" s="949"/>
      <c r="L14" s="952"/>
    </row>
    <row r="15" spans="1:13" s="912" customFormat="1">
      <c r="A15" s="948" t="s">
        <v>965</v>
      </c>
      <c r="B15" s="949" t="s">
        <v>919</v>
      </c>
      <c r="C15" s="949"/>
      <c r="D15" s="949"/>
      <c r="E15" s="950">
        <f t="shared" si="0"/>
        <v>0</v>
      </c>
      <c r="F15" s="940"/>
      <c r="G15" s="951">
        <f>F3-F15</f>
        <v>0</v>
      </c>
      <c r="H15" s="940"/>
      <c r="I15" s="949"/>
      <c r="J15" s="949"/>
      <c r="K15" s="949"/>
      <c r="L15" s="952"/>
    </row>
    <row r="16" spans="1:13" s="912" customFormat="1">
      <c r="A16" s="948" t="s">
        <v>966</v>
      </c>
      <c r="B16" s="949" t="s">
        <v>919</v>
      </c>
      <c r="C16" s="949"/>
      <c r="D16" s="949"/>
      <c r="E16" s="950">
        <f t="shared" si="0"/>
        <v>0</v>
      </c>
      <c r="F16" s="940"/>
      <c r="G16" s="951">
        <f>F3-F16</f>
        <v>0</v>
      </c>
      <c r="H16" s="940"/>
      <c r="I16" s="949"/>
      <c r="J16" s="949"/>
      <c r="K16" s="949"/>
      <c r="L16" s="952"/>
    </row>
    <row r="17" spans="1:13">
      <c r="A17" s="948" t="s">
        <v>967</v>
      </c>
      <c r="B17" s="949" t="s">
        <v>919</v>
      </c>
      <c r="C17" s="949"/>
      <c r="D17" s="949"/>
      <c r="E17" s="950">
        <f t="shared" si="0"/>
        <v>0</v>
      </c>
      <c r="F17" s="940"/>
      <c r="G17" s="951">
        <f>F3-F17</f>
        <v>0</v>
      </c>
      <c r="H17" s="940"/>
      <c r="I17" s="949"/>
      <c r="J17" s="949"/>
      <c r="K17" s="949"/>
      <c r="L17" s="952"/>
      <c r="M17" s="912"/>
    </row>
    <row r="18" spans="1:13">
      <c r="A18" s="948" t="s">
        <v>968</v>
      </c>
      <c r="B18" s="949" t="s">
        <v>919</v>
      </c>
      <c r="C18" s="949"/>
      <c r="D18" s="949"/>
      <c r="E18" s="950">
        <f t="shared" si="0"/>
        <v>0</v>
      </c>
      <c r="F18" s="940"/>
      <c r="G18" s="951">
        <f>F3-F18</f>
        <v>0</v>
      </c>
      <c r="H18" s="940"/>
      <c r="I18" s="949"/>
      <c r="J18" s="949"/>
      <c r="K18" s="949"/>
      <c r="L18" s="952"/>
      <c r="M18" s="912"/>
    </row>
    <row r="19" spans="1:13">
      <c r="A19" s="948" t="s">
        <v>969</v>
      </c>
      <c r="B19" s="949" t="s">
        <v>919</v>
      </c>
      <c r="C19" s="949"/>
      <c r="D19" s="949"/>
      <c r="E19" s="950">
        <f t="shared" si="0"/>
        <v>0</v>
      </c>
      <c r="F19" s="940"/>
      <c r="G19" s="951">
        <f>F3-F19</f>
        <v>0</v>
      </c>
      <c r="H19" s="940"/>
      <c r="I19" s="949"/>
      <c r="J19" s="949"/>
      <c r="K19" s="949"/>
      <c r="L19" s="952"/>
      <c r="M19" s="912"/>
    </row>
    <row r="20" spans="1:13" s="912" customFormat="1">
      <c r="A20" s="948" t="s">
        <v>970</v>
      </c>
      <c r="B20" s="949" t="s">
        <v>919</v>
      </c>
      <c r="C20" s="949"/>
      <c r="D20" s="949"/>
      <c r="E20" s="950">
        <f t="shared" si="0"/>
        <v>0</v>
      </c>
      <c r="F20" s="940"/>
      <c r="G20" s="951">
        <f>F3-F20</f>
        <v>0</v>
      </c>
      <c r="H20" s="940"/>
      <c r="I20" s="949"/>
      <c r="J20" s="949"/>
      <c r="K20" s="949"/>
      <c r="L20" s="952"/>
      <c r="M20" s="856"/>
    </row>
    <row r="21" spans="1:13" s="912" customFormat="1">
      <c r="A21" s="948" t="s">
        <v>971</v>
      </c>
      <c r="B21" s="949" t="s">
        <v>919</v>
      </c>
      <c r="C21" s="949"/>
      <c r="D21" s="949"/>
      <c r="E21" s="950">
        <f t="shared" si="0"/>
        <v>0</v>
      </c>
      <c r="F21" s="940"/>
      <c r="G21" s="951">
        <f>F3-F21</f>
        <v>0</v>
      </c>
      <c r="H21" s="940"/>
      <c r="I21" s="949"/>
      <c r="J21" s="949"/>
      <c r="K21" s="949"/>
      <c r="L21" s="952"/>
      <c r="M21" s="856"/>
    </row>
    <row r="22" spans="1:13" s="912" customFormat="1">
      <c r="A22" s="948" t="s">
        <v>972</v>
      </c>
      <c r="B22" s="949" t="s">
        <v>919</v>
      </c>
      <c r="C22" s="949"/>
      <c r="D22" s="949"/>
      <c r="E22" s="950">
        <f t="shared" si="0"/>
        <v>0</v>
      </c>
      <c r="F22" s="940"/>
      <c r="G22" s="951">
        <f>F3-F22</f>
        <v>0</v>
      </c>
      <c r="H22" s="940"/>
      <c r="I22" s="949"/>
      <c r="J22" s="949"/>
      <c r="K22" s="949"/>
      <c r="L22" s="952"/>
      <c r="M22" s="856"/>
    </row>
    <row r="23" spans="1:13" s="912" customFormat="1">
      <c r="A23" s="948" t="s">
        <v>973</v>
      </c>
      <c r="B23" s="949" t="s">
        <v>919</v>
      </c>
      <c r="C23" s="949"/>
      <c r="D23" s="949"/>
      <c r="E23" s="950">
        <f t="shared" si="0"/>
        <v>0</v>
      </c>
      <c r="F23" s="940"/>
      <c r="G23" s="951">
        <f>F3-F23</f>
        <v>0</v>
      </c>
      <c r="H23" s="940"/>
      <c r="I23" s="949"/>
      <c r="J23" s="949"/>
      <c r="K23" s="949"/>
      <c r="L23" s="952"/>
    </row>
    <row r="24" spans="1:13">
      <c r="A24" s="948" t="s">
        <v>974</v>
      </c>
      <c r="B24" s="949" t="s">
        <v>919</v>
      </c>
      <c r="C24" s="949"/>
      <c r="D24" s="949"/>
      <c r="E24" s="950">
        <f t="shared" si="0"/>
        <v>0</v>
      </c>
      <c r="F24" s="940"/>
      <c r="G24" s="951">
        <f>F3-F24</f>
        <v>0</v>
      </c>
      <c r="H24" s="940"/>
      <c r="I24" s="949"/>
      <c r="J24" s="949"/>
      <c r="K24" s="949"/>
      <c r="L24" s="952"/>
      <c r="M24" s="912"/>
    </row>
    <row r="25" spans="1:13" s="912" customFormat="1">
      <c r="A25" s="948" t="s">
        <v>975</v>
      </c>
      <c r="B25" s="949" t="s">
        <v>919</v>
      </c>
      <c r="C25" s="949"/>
      <c r="D25" s="949"/>
      <c r="E25" s="950">
        <f t="shared" si="0"/>
        <v>0</v>
      </c>
      <c r="F25" s="940"/>
      <c r="G25" s="951">
        <f>F3-F25</f>
        <v>0</v>
      </c>
      <c r="H25" s="940"/>
      <c r="I25" s="949"/>
      <c r="J25" s="949"/>
      <c r="K25" s="949"/>
      <c r="L25" s="952"/>
      <c r="M25" s="856"/>
    </row>
    <row r="26" spans="1:13" s="912" customFormat="1">
      <c r="A26" s="948" t="s">
        <v>976</v>
      </c>
      <c r="B26" s="949" t="s">
        <v>919</v>
      </c>
      <c r="C26" s="949"/>
      <c r="D26" s="949"/>
      <c r="E26" s="950">
        <f t="shared" si="0"/>
        <v>0</v>
      </c>
      <c r="F26" s="940"/>
      <c r="G26" s="951">
        <f>F3-F26</f>
        <v>0</v>
      </c>
      <c r="H26" s="940"/>
      <c r="I26" s="949"/>
      <c r="J26" s="949"/>
      <c r="K26" s="949"/>
      <c r="L26" s="952"/>
      <c r="M26" s="856"/>
    </row>
    <row r="27" spans="1:13" s="912" customFormat="1">
      <c r="A27" s="948" t="s">
        <v>977</v>
      </c>
      <c r="B27" s="949" t="s">
        <v>919</v>
      </c>
      <c r="C27" s="949"/>
      <c r="D27" s="949"/>
      <c r="E27" s="950">
        <f t="shared" si="0"/>
        <v>0</v>
      </c>
      <c r="F27" s="940"/>
      <c r="G27" s="951">
        <f>F3-F27</f>
        <v>0</v>
      </c>
      <c r="H27" s="940"/>
      <c r="I27" s="949"/>
      <c r="J27" s="949"/>
      <c r="K27" s="949"/>
      <c r="L27" s="952"/>
      <c r="M27" s="856"/>
    </row>
    <row r="28" spans="1:13" s="912" customFormat="1">
      <c r="A28" s="948" t="s">
        <v>978</v>
      </c>
      <c r="B28" s="949" t="s">
        <v>919</v>
      </c>
      <c r="C28" s="949"/>
      <c r="D28" s="949"/>
      <c r="E28" s="950">
        <f t="shared" si="0"/>
        <v>0</v>
      </c>
      <c r="F28" s="940"/>
      <c r="G28" s="951">
        <f>F3-F28</f>
        <v>0</v>
      </c>
      <c r="H28" s="940"/>
      <c r="I28" s="949"/>
      <c r="J28" s="949"/>
      <c r="K28" s="949"/>
      <c r="L28" s="952"/>
    </row>
    <row r="29" spans="1:13" s="912" customFormat="1">
      <c r="A29" s="948" t="s">
        <v>979</v>
      </c>
      <c r="B29" s="949" t="s">
        <v>919</v>
      </c>
      <c r="C29" s="949"/>
      <c r="D29" s="949"/>
      <c r="E29" s="950">
        <f t="shared" si="0"/>
        <v>0</v>
      </c>
      <c r="F29" s="940"/>
      <c r="G29" s="951">
        <f>F3-F29</f>
        <v>0</v>
      </c>
      <c r="H29" s="940"/>
      <c r="I29" s="949"/>
      <c r="J29" s="949"/>
      <c r="K29" s="949"/>
      <c r="L29" s="952"/>
    </row>
    <row r="30" spans="1:13">
      <c r="A30" s="948" t="s">
        <v>980</v>
      </c>
      <c r="B30" s="949" t="s">
        <v>919</v>
      </c>
      <c r="C30" s="953"/>
      <c r="D30" s="953"/>
      <c r="E30" s="950">
        <f t="shared" si="0"/>
        <v>0</v>
      </c>
      <c r="F30" s="940"/>
      <c r="G30" s="954">
        <f>F3-F30</f>
        <v>0</v>
      </c>
      <c r="H30" s="995"/>
      <c r="I30" s="955"/>
      <c r="J30" s="955"/>
      <c r="K30" s="955"/>
      <c r="L30" s="956"/>
      <c r="M30" s="957"/>
    </row>
    <row r="31" spans="1:13">
      <c r="A31" s="948" t="s">
        <v>981</v>
      </c>
      <c r="B31" s="949" t="s">
        <v>919</v>
      </c>
      <c r="C31" s="953"/>
      <c r="D31" s="953"/>
      <c r="E31" s="950">
        <f t="shared" si="0"/>
        <v>0</v>
      </c>
      <c r="F31" s="940"/>
      <c r="G31" s="954">
        <f>F3-F31</f>
        <v>0</v>
      </c>
      <c r="H31" s="995"/>
      <c r="I31" s="955"/>
      <c r="J31" s="955"/>
      <c r="K31" s="955"/>
      <c r="L31" s="956"/>
      <c r="M31" s="912"/>
    </row>
    <row r="32" spans="1:13">
      <c r="A32" s="948" t="s">
        <v>982</v>
      </c>
      <c r="B32" s="949" t="s">
        <v>919</v>
      </c>
      <c r="C32" s="953"/>
      <c r="D32" s="953"/>
      <c r="E32" s="950">
        <f t="shared" si="0"/>
        <v>0</v>
      </c>
      <c r="F32" s="940"/>
      <c r="G32" s="954">
        <f>F3-F32</f>
        <v>0</v>
      </c>
      <c r="H32" s="995"/>
      <c r="I32" s="955"/>
      <c r="J32" s="955"/>
      <c r="K32" s="955"/>
      <c r="L32" s="956"/>
      <c r="M32" s="912"/>
    </row>
    <row r="33" spans="1:13">
      <c r="A33" s="948" t="s">
        <v>983</v>
      </c>
      <c r="B33" s="949" t="s">
        <v>919</v>
      </c>
      <c r="C33" s="958"/>
      <c r="D33" s="958"/>
      <c r="E33" s="950">
        <f t="shared" si="0"/>
        <v>0</v>
      </c>
      <c r="F33" s="940"/>
      <c r="G33" s="954">
        <f>F3-F33</f>
        <v>0</v>
      </c>
      <c r="H33" s="995"/>
      <c r="I33" s="955"/>
      <c r="J33" s="955"/>
      <c r="K33" s="955"/>
      <c r="L33" s="956"/>
    </row>
    <row r="34" spans="1:13">
      <c r="A34" s="948" t="s">
        <v>984</v>
      </c>
      <c r="B34" s="949" t="s">
        <v>919</v>
      </c>
      <c r="C34" s="955"/>
      <c r="D34" s="955"/>
      <c r="E34" s="950">
        <f t="shared" si="0"/>
        <v>0</v>
      </c>
      <c r="F34" s="940"/>
      <c r="G34" s="954">
        <f>F3-F34</f>
        <v>0</v>
      </c>
      <c r="H34" s="995"/>
      <c r="I34" s="955"/>
      <c r="J34" s="955"/>
      <c r="K34" s="955"/>
      <c r="L34" s="956"/>
    </row>
    <row r="35" spans="1:13">
      <c r="A35" s="948" t="s">
        <v>993</v>
      </c>
      <c r="B35" s="949" t="s">
        <v>919</v>
      </c>
      <c r="C35" s="955"/>
      <c r="D35" s="955"/>
      <c r="E35" s="950">
        <f t="shared" si="0"/>
        <v>0</v>
      </c>
      <c r="F35" s="940"/>
      <c r="G35" s="954">
        <f>F3-F35</f>
        <v>0</v>
      </c>
      <c r="H35" s="995"/>
      <c r="I35" s="955"/>
      <c r="J35" s="955"/>
      <c r="K35" s="955"/>
      <c r="L35" s="956"/>
    </row>
    <row r="36" spans="1:13" ht="19.5">
      <c r="A36" s="948" t="s">
        <v>994</v>
      </c>
      <c r="B36" s="949" t="s">
        <v>919</v>
      </c>
      <c r="C36" s="959"/>
      <c r="D36" s="959"/>
      <c r="E36" s="950">
        <f t="shared" si="0"/>
        <v>0</v>
      </c>
      <c r="F36" s="940"/>
      <c r="G36" s="960">
        <f>F3-F36</f>
        <v>0</v>
      </c>
      <c r="H36" s="995"/>
      <c r="I36" s="955"/>
      <c r="J36" s="955"/>
      <c r="K36" s="955"/>
      <c r="L36" s="956"/>
    </row>
    <row r="37" spans="1:13">
      <c r="A37" s="948" t="s">
        <v>995</v>
      </c>
      <c r="B37" s="949" t="s">
        <v>919</v>
      </c>
      <c r="C37" s="961"/>
      <c r="D37" s="961"/>
      <c r="E37" s="950">
        <f t="shared" si="0"/>
        <v>0</v>
      </c>
      <c r="F37" s="940"/>
      <c r="G37" s="962">
        <f>F3-F37</f>
        <v>0</v>
      </c>
      <c r="H37" s="995"/>
      <c r="I37" s="955"/>
      <c r="J37" s="955"/>
      <c r="K37" s="955"/>
      <c r="L37" s="956"/>
    </row>
    <row r="38" spans="1:13">
      <c r="A38" s="948" t="s">
        <v>996</v>
      </c>
      <c r="B38" s="949" t="s">
        <v>919</v>
      </c>
      <c r="C38" s="963"/>
      <c r="D38" s="963"/>
      <c r="E38" s="950">
        <f t="shared" si="0"/>
        <v>0</v>
      </c>
      <c r="F38" s="940"/>
      <c r="G38" s="954">
        <f>F3-F38</f>
        <v>0</v>
      </c>
      <c r="H38" s="995"/>
      <c r="I38" s="955"/>
      <c r="J38" s="955"/>
      <c r="K38" s="955"/>
      <c r="L38" s="956"/>
    </row>
    <row r="39" spans="1:13">
      <c r="A39" s="948" t="s">
        <v>999</v>
      </c>
      <c r="B39" s="949" t="s">
        <v>919</v>
      </c>
      <c r="C39" s="963"/>
      <c r="D39" s="963"/>
      <c r="E39" s="950">
        <f t="shared" si="0"/>
        <v>0</v>
      </c>
      <c r="F39" s="940"/>
      <c r="G39" s="954">
        <f>F3-F39</f>
        <v>0</v>
      </c>
      <c r="H39" s="995"/>
      <c r="I39" s="955"/>
      <c r="J39" s="955"/>
      <c r="K39" s="955"/>
      <c r="L39" s="956"/>
    </row>
    <row r="40" spans="1:13">
      <c r="A40" s="948" t="s">
        <v>1005</v>
      </c>
      <c r="B40" s="949" t="s">
        <v>919</v>
      </c>
      <c r="C40" s="963"/>
      <c r="D40" s="963"/>
      <c r="E40" s="950">
        <f t="shared" si="0"/>
        <v>0</v>
      </c>
      <c r="F40" s="940"/>
      <c r="G40" s="954">
        <f>F3-F40</f>
        <v>0</v>
      </c>
      <c r="H40" s="995"/>
      <c r="I40" s="955"/>
      <c r="J40" s="955"/>
      <c r="K40" s="955"/>
      <c r="L40" s="956"/>
    </row>
    <row r="41" spans="1:13">
      <c r="A41" s="948" t="s">
        <v>997</v>
      </c>
      <c r="B41" s="949" t="s">
        <v>919</v>
      </c>
      <c r="C41" s="963"/>
      <c r="D41" s="963"/>
      <c r="E41" s="950">
        <f t="shared" si="0"/>
        <v>0</v>
      </c>
      <c r="F41" s="940"/>
      <c r="G41" s="954">
        <f>F3-F41</f>
        <v>0</v>
      </c>
      <c r="H41" s="995"/>
      <c r="I41" s="955"/>
      <c r="J41" s="955"/>
      <c r="K41" s="955"/>
      <c r="L41" s="956"/>
    </row>
    <row r="42" spans="1:13">
      <c r="A42" s="948" t="s">
        <v>1004</v>
      </c>
      <c r="B42" s="949" t="s">
        <v>919</v>
      </c>
      <c r="C42" s="963"/>
      <c r="D42" s="963"/>
      <c r="E42" s="950">
        <f t="shared" si="0"/>
        <v>0</v>
      </c>
      <c r="F42" s="940"/>
      <c r="G42" s="954">
        <f>F3-F42</f>
        <v>0</v>
      </c>
      <c r="H42" s="995"/>
      <c r="I42" s="964"/>
      <c r="J42" s="964"/>
      <c r="K42" s="964"/>
      <c r="L42" s="965"/>
    </row>
    <row r="43" spans="1:13" s="966" customFormat="1">
      <c r="A43" s="948" t="s">
        <v>1003</v>
      </c>
      <c r="B43" s="949" t="s">
        <v>919</v>
      </c>
      <c r="C43" s="963"/>
      <c r="D43" s="963"/>
      <c r="E43" s="950">
        <f t="shared" si="0"/>
        <v>0</v>
      </c>
      <c r="F43" s="940"/>
      <c r="G43" s="954">
        <f>F3-F43</f>
        <v>0</v>
      </c>
      <c r="H43" s="995"/>
      <c r="I43" s="964"/>
      <c r="J43" s="964"/>
      <c r="K43" s="964"/>
      <c r="L43" s="965"/>
      <c r="M43" s="856"/>
    </row>
    <row r="44" spans="1:13">
      <c r="A44" s="948" t="s">
        <v>998</v>
      </c>
      <c r="B44" s="949" t="s">
        <v>919</v>
      </c>
      <c r="C44" s="963"/>
      <c r="D44" s="963"/>
      <c r="E44" s="950">
        <f t="shared" si="0"/>
        <v>0</v>
      </c>
      <c r="F44" s="940"/>
      <c r="G44" s="954">
        <f>F3-F44</f>
        <v>0</v>
      </c>
      <c r="H44" s="995"/>
      <c r="I44" s="964"/>
      <c r="J44" s="964"/>
      <c r="K44" s="964"/>
      <c r="L44" s="965"/>
    </row>
    <row r="45" spans="1:13" s="967" customFormat="1">
      <c r="A45" s="948" t="s">
        <v>1000</v>
      </c>
      <c r="B45" s="949" t="s">
        <v>919</v>
      </c>
      <c r="C45" s="963"/>
      <c r="D45" s="963"/>
      <c r="E45" s="950">
        <f t="shared" si="0"/>
        <v>0</v>
      </c>
      <c r="F45" s="940"/>
      <c r="G45" s="954">
        <f>F3-F45</f>
        <v>0</v>
      </c>
      <c r="H45" s="995"/>
      <c r="I45" s="955"/>
      <c r="J45" s="955"/>
      <c r="K45" s="955"/>
      <c r="L45" s="956"/>
      <c r="M45" s="856"/>
    </row>
    <row r="46" spans="1:13">
      <c r="A46" s="948" t="s">
        <v>985</v>
      </c>
      <c r="B46" s="949" t="s">
        <v>919</v>
      </c>
      <c r="C46" s="963"/>
      <c r="D46" s="963"/>
      <c r="E46" s="950">
        <f t="shared" si="0"/>
        <v>0</v>
      </c>
      <c r="F46" s="940"/>
      <c r="G46" s="954">
        <f>F3-F46</f>
        <v>0</v>
      </c>
      <c r="H46" s="995"/>
      <c r="I46" s="955"/>
      <c r="J46" s="955"/>
      <c r="K46" s="955"/>
      <c r="L46" s="956"/>
      <c r="M46" s="966"/>
    </row>
    <row r="47" spans="1:13">
      <c r="A47" s="948" t="s">
        <v>986</v>
      </c>
      <c r="B47" s="949" t="s">
        <v>919</v>
      </c>
      <c r="C47" s="963"/>
      <c r="D47" s="963"/>
      <c r="E47" s="950">
        <f t="shared" si="0"/>
        <v>0</v>
      </c>
      <c r="F47" s="940"/>
      <c r="G47" s="954">
        <f>F3-F47</f>
        <v>0</v>
      </c>
      <c r="H47" s="995"/>
      <c r="I47" s="955"/>
      <c r="J47" s="955"/>
      <c r="K47" s="955"/>
      <c r="L47" s="956"/>
    </row>
    <row r="48" spans="1:13">
      <c r="A48" s="948" t="s">
        <v>987</v>
      </c>
      <c r="B48" s="949" t="s">
        <v>919</v>
      </c>
      <c r="C48" s="958"/>
      <c r="D48" s="958"/>
      <c r="E48" s="950">
        <f t="shared" si="0"/>
        <v>0</v>
      </c>
      <c r="F48" s="940"/>
      <c r="G48" s="954">
        <f>F3-F48</f>
        <v>0</v>
      </c>
      <c r="H48" s="995"/>
      <c r="I48" s="955"/>
      <c r="J48" s="955"/>
      <c r="K48" s="955"/>
      <c r="L48" s="956"/>
      <c r="M48" s="967"/>
    </row>
    <row r="49" spans="1:13">
      <c r="A49" s="948" t="s">
        <v>988</v>
      </c>
      <c r="B49" s="949" t="s">
        <v>919</v>
      </c>
      <c r="C49" s="968"/>
      <c r="D49" s="968"/>
      <c r="E49" s="950">
        <f t="shared" si="0"/>
        <v>0</v>
      </c>
      <c r="F49" s="940"/>
      <c r="G49" s="960">
        <f>F3-F49</f>
        <v>0</v>
      </c>
      <c r="H49" s="995"/>
      <c r="I49" s="955"/>
      <c r="J49" s="955"/>
      <c r="K49" s="955"/>
      <c r="L49" s="956"/>
    </row>
    <row r="50" spans="1:13" s="957" customFormat="1">
      <c r="A50" s="948" t="s">
        <v>989</v>
      </c>
      <c r="B50" s="949" t="s">
        <v>919</v>
      </c>
      <c r="C50" s="968"/>
      <c r="D50" s="968"/>
      <c r="E50" s="950">
        <f t="shared" si="0"/>
        <v>0</v>
      </c>
      <c r="F50" s="940"/>
      <c r="G50" s="960">
        <f>F3-F50</f>
        <v>0</v>
      </c>
      <c r="H50" s="995"/>
      <c r="I50" s="955"/>
      <c r="J50" s="955"/>
      <c r="K50" s="955"/>
      <c r="L50" s="956"/>
      <c r="M50" s="856"/>
    </row>
    <row r="51" spans="1:13">
      <c r="A51" s="948" t="s">
        <v>990</v>
      </c>
      <c r="B51" s="949" t="s">
        <v>919</v>
      </c>
      <c r="C51" s="968"/>
      <c r="D51" s="968"/>
      <c r="E51" s="950">
        <f t="shared" si="0"/>
        <v>0</v>
      </c>
      <c r="F51" s="940"/>
      <c r="G51" s="960">
        <f>F3-F51</f>
        <v>0</v>
      </c>
      <c r="H51" s="995"/>
      <c r="I51" s="955"/>
      <c r="J51" s="955"/>
      <c r="K51" s="955"/>
      <c r="L51" s="956"/>
    </row>
    <row r="52" spans="1:13">
      <c r="A52" s="948" t="s">
        <v>991</v>
      </c>
      <c r="B52" s="949" t="s">
        <v>919</v>
      </c>
      <c r="C52" s="955"/>
      <c r="D52" s="955"/>
      <c r="E52" s="950">
        <f t="shared" si="0"/>
        <v>0</v>
      </c>
      <c r="F52" s="940"/>
      <c r="G52" s="960">
        <f>F3-F52</f>
        <v>0</v>
      </c>
      <c r="H52" s="995"/>
      <c r="I52" s="955"/>
      <c r="J52" s="955"/>
      <c r="K52" s="955"/>
      <c r="L52" s="956"/>
    </row>
    <row r="53" spans="1:13" ht="19.5">
      <c r="A53" s="948" t="s">
        <v>992</v>
      </c>
      <c r="B53" s="949" t="s">
        <v>919</v>
      </c>
      <c r="C53" s="969"/>
      <c r="D53" s="969"/>
      <c r="E53" s="950">
        <f t="shared" si="0"/>
        <v>0</v>
      </c>
      <c r="F53" s="940"/>
      <c r="G53" s="960">
        <f>F3-F53</f>
        <v>0</v>
      </c>
      <c r="H53" s="995"/>
      <c r="I53" s="955"/>
      <c r="J53" s="955"/>
      <c r="K53" s="955"/>
      <c r="L53" s="956"/>
      <c r="M53" s="957"/>
    </row>
    <row r="54" spans="1:13">
      <c r="A54" s="948" t="s">
        <v>1036</v>
      </c>
      <c r="B54" s="949" t="s">
        <v>919</v>
      </c>
      <c r="C54" s="970"/>
      <c r="D54" s="970"/>
      <c r="E54" s="950">
        <f t="shared" si="0"/>
        <v>0</v>
      </c>
      <c r="F54" s="940"/>
      <c r="G54" s="960">
        <f>F3-F54</f>
        <v>0</v>
      </c>
      <c r="H54" s="995"/>
      <c r="I54" s="955"/>
      <c r="J54" s="955"/>
      <c r="K54" s="955"/>
      <c r="L54" s="956"/>
    </row>
    <row r="55" spans="1:13">
      <c r="A55" s="948" t="s">
        <v>1001</v>
      </c>
      <c r="B55" s="949" t="s">
        <v>919</v>
      </c>
      <c r="C55" s="971"/>
      <c r="D55" s="971"/>
      <c r="E55" s="950">
        <f t="shared" si="0"/>
        <v>0</v>
      </c>
      <c r="F55" s="940"/>
      <c r="G55" s="954">
        <f>F3-F55</f>
        <v>0</v>
      </c>
      <c r="H55" s="995"/>
      <c r="I55" s="968"/>
      <c r="J55" s="968"/>
      <c r="K55" s="968"/>
      <c r="L55" s="972"/>
    </row>
    <row r="56" spans="1:13">
      <c r="A56" s="948" t="s">
        <v>1002</v>
      </c>
      <c r="B56" s="949" t="s">
        <v>919</v>
      </c>
      <c r="C56" s="973"/>
      <c r="D56" s="973"/>
      <c r="E56" s="950">
        <f t="shared" si="0"/>
        <v>0</v>
      </c>
      <c r="F56" s="940"/>
      <c r="G56" s="954">
        <f>F3-F56</f>
        <v>0</v>
      </c>
      <c r="H56" s="995"/>
      <c r="I56" s="968"/>
      <c r="J56" s="968"/>
      <c r="K56" s="968"/>
      <c r="L56" s="972"/>
    </row>
    <row r="57" spans="1:13">
      <c r="A57" s="948" t="s">
        <v>1006</v>
      </c>
      <c r="B57" s="949" t="s">
        <v>919</v>
      </c>
      <c r="C57" s="973"/>
      <c r="D57" s="973"/>
      <c r="E57" s="950">
        <f t="shared" si="0"/>
        <v>0</v>
      </c>
      <c r="F57" s="940"/>
      <c r="G57" s="954">
        <f>F3-F57</f>
        <v>0</v>
      </c>
      <c r="H57" s="995"/>
      <c r="I57" s="968"/>
      <c r="J57" s="968"/>
      <c r="K57" s="968"/>
      <c r="L57" s="972"/>
    </row>
    <row r="58" spans="1:13">
      <c r="A58" s="948" t="s">
        <v>1037</v>
      </c>
      <c r="B58" s="949" t="s">
        <v>919</v>
      </c>
      <c r="C58" s="973"/>
      <c r="D58" s="973"/>
      <c r="E58" s="950">
        <f t="shared" si="0"/>
        <v>0</v>
      </c>
      <c r="F58" s="940"/>
      <c r="G58" s="954">
        <f>F3-F58</f>
        <v>0</v>
      </c>
      <c r="H58" s="995"/>
      <c r="I58" s="955"/>
      <c r="J58" s="955"/>
      <c r="K58" s="955"/>
      <c r="L58" s="956"/>
    </row>
    <row r="59" spans="1:13">
      <c r="A59" s="948" t="s">
        <v>1038</v>
      </c>
      <c r="B59" s="949" t="s">
        <v>919</v>
      </c>
      <c r="C59" s="973"/>
      <c r="D59" s="973"/>
      <c r="E59" s="950">
        <f t="shared" si="0"/>
        <v>0</v>
      </c>
      <c r="F59" s="940"/>
      <c r="G59" s="954">
        <f>F3-F59</f>
        <v>0</v>
      </c>
      <c r="H59" s="995"/>
      <c r="I59" s="955"/>
      <c r="J59" s="955"/>
      <c r="K59" s="955"/>
      <c r="L59" s="956"/>
    </row>
    <row r="60" spans="1:13">
      <c r="A60" s="948" t="s">
        <v>1039</v>
      </c>
      <c r="B60" s="949" t="s">
        <v>919</v>
      </c>
      <c r="C60" s="973"/>
      <c r="D60" s="973"/>
      <c r="E60" s="950">
        <f t="shared" si="0"/>
        <v>0</v>
      </c>
      <c r="F60" s="940"/>
      <c r="G60" s="954">
        <f>F3-F60</f>
        <v>0</v>
      </c>
      <c r="H60" s="995"/>
      <c r="I60" s="964"/>
      <c r="J60" s="964"/>
      <c r="K60" s="964"/>
      <c r="L60" s="965"/>
    </row>
    <row r="61" spans="1:13" ht="17.25" thickBot="1">
      <c r="A61" s="974" t="s">
        <v>1040</v>
      </c>
      <c r="B61" s="975" t="s">
        <v>919</v>
      </c>
      <c r="C61" s="976"/>
      <c r="D61" s="976"/>
      <c r="E61" s="977">
        <f t="shared" si="0"/>
        <v>0</v>
      </c>
      <c r="F61" s="941"/>
      <c r="G61" s="978">
        <f>F3-F61</f>
        <v>0</v>
      </c>
      <c r="H61" s="996"/>
      <c r="I61" s="979"/>
      <c r="J61" s="979"/>
      <c r="K61" s="979"/>
      <c r="L61" s="980"/>
    </row>
    <row r="62" spans="1:13" ht="17.25" thickTop="1">
      <c r="A62" s="981"/>
      <c r="C62" s="982"/>
      <c r="D62" s="982"/>
      <c r="E62" s="982"/>
      <c r="F62" s="983"/>
      <c r="G62" s="984"/>
    </row>
    <row r="63" spans="1:13">
      <c r="A63" s="981"/>
      <c r="C63" s="982"/>
      <c r="D63" s="982"/>
      <c r="E63" s="982"/>
      <c r="F63" s="983"/>
      <c r="G63" s="984"/>
    </row>
    <row r="64" spans="1:13">
      <c r="A64" s="985"/>
      <c r="C64" s="982"/>
      <c r="D64" s="982"/>
      <c r="E64" s="982"/>
      <c r="F64" s="983"/>
      <c r="G64" s="984"/>
    </row>
    <row r="65" spans="1:13" s="855" customFormat="1">
      <c r="A65" s="912"/>
      <c r="B65" s="856"/>
      <c r="C65" s="982"/>
      <c r="D65" s="982"/>
      <c r="E65" s="982"/>
      <c r="F65" s="983"/>
      <c r="G65" s="984"/>
      <c r="H65" s="856"/>
      <c r="I65" s="856"/>
      <c r="J65" s="856"/>
      <c r="K65" s="856"/>
      <c r="L65" s="856"/>
      <c r="M65" s="856"/>
    </row>
    <row r="66" spans="1:13" s="855" customFormat="1">
      <c r="A66" s="912"/>
      <c r="B66" s="856"/>
      <c r="C66" s="982"/>
      <c r="D66" s="982"/>
      <c r="E66" s="982"/>
      <c r="F66" s="983"/>
      <c r="G66" s="984"/>
      <c r="H66" s="856"/>
      <c r="I66" s="856"/>
      <c r="J66" s="856"/>
      <c r="K66" s="856"/>
      <c r="L66" s="856"/>
      <c r="M66" s="856"/>
    </row>
    <row r="67" spans="1:13" s="855" customFormat="1" ht="19.5">
      <c r="A67" s="986"/>
      <c r="B67" s="856"/>
      <c r="C67" s="982"/>
      <c r="D67" s="982"/>
      <c r="E67" s="982"/>
      <c r="F67" s="983"/>
      <c r="G67" s="984"/>
      <c r="H67" s="856"/>
      <c r="I67" s="856"/>
      <c r="J67" s="856"/>
      <c r="K67" s="856"/>
      <c r="L67" s="856"/>
      <c r="M67" s="856"/>
    </row>
    <row r="68" spans="1:13" s="855" customFormat="1">
      <c r="A68" s="987"/>
      <c r="B68" s="856"/>
      <c r="C68" s="982"/>
      <c r="D68" s="982"/>
      <c r="E68" s="982"/>
      <c r="F68" s="983"/>
      <c r="G68" s="984"/>
      <c r="H68" s="856"/>
      <c r="I68" s="856"/>
      <c r="J68" s="856"/>
      <c r="K68" s="856"/>
      <c r="L68" s="856"/>
      <c r="M68" s="856"/>
    </row>
    <row r="69" spans="1:13" s="855" customFormat="1">
      <c r="A69" s="988"/>
      <c r="B69" s="856"/>
      <c r="C69" s="982"/>
      <c r="D69" s="982"/>
      <c r="E69" s="982"/>
      <c r="F69" s="983"/>
      <c r="G69" s="984"/>
      <c r="H69" s="856"/>
      <c r="I69" s="856"/>
      <c r="J69" s="856"/>
      <c r="K69" s="856"/>
      <c r="L69" s="856"/>
      <c r="M69" s="856"/>
    </row>
    <row r="70" spans="1:13" s="855" customFormat="1">
      <c r="A70" s="988"/>
      <c r="B70" s="856"/>
      <c r="C70" s="982"/>
      <c r="D70" s="982"/>
      <c r="E70" s="982"/>
      <c r="F70" s="989"/>
      <c r="G70" s="984"/>
      <c r="H70" s="856"/>
      <c r="I70" s="856"/>
      <c r="J70" s="856"/>
      <c r="K70" s="856"/>
      <c r="L70" s="856"/>
      <c r="M70" s="856"/>
    </row>
    <row r="71" spans="1:13" s="855" customFormat="1">
      <c r="A71" s="988"/>
      <c r="B71" s="856"/>
      <c r="C71" s="982"/>
      <c r="D71" s="982"/>
      <c r="E71" s="982"/>
      <c r="F71" s="983"/>
      <c r="G71" s="984"/>
      <c r="H71" s="856"/>
      <c r="I71" s="856"/>
      <c r="J71" s="856"/>
      <c r="K71" s="856"/>
      <c r="L71" s="856"/>
      <c r="M71" s="856"/>
    </row>
    <row r="72" spans="1:13" s="855" customFormat="1">
      <c r="A72" s="988"/>
      <c r="B72" s="856"/>
      <c r="C72" s="982"/>
      <c r="D72" s="982"/>
      <c r="E72" s="982"/>
      <c r="F72" s="990"/>
      <c r="G72" s="984"/>
      <c r="H72" s="856"/>
      <c r="I72" s="856"/>
      <c r="J72" s="856"/>
      <c r="K72" s="856"/>
      <c r="L72" s="856"/>
      <c r="M72" s="856"/>
    </row>
    <row r="73" spans="1:13" s="855" customFormat="1">
      <c r="A73" s="988"/>
      <c r="B73" s="966"/>
      <c r="C73" s="982"/>
      <c r="D73" s="982"/>
      <c r="E73" s="982"/>
      <c r="F73" s="983"/>
      <c r="G73" s="984"/>
      <c r="H73" s="966"/>
      <c r="I73" s="966"/>
      <c r="J73" s="966"/>
      <c r="K73" s="966"/>
      <c r="L73" s="966"/>
      <c r="M73" s="856"/>
    </row>
    <row r="74" spans="1:13">
      <c r="A74" s="988"/>
      <c r="C74" s="957"/>
      <c r="D74" s="957"/>
      <c r="E74" s="957"/>
      <c r="F74" s="991"/>
      <c r="G74" s="908"/>
    </row>
    <row r="75" spans="1:13">
      <c r="A75" s="988"/>
      <c r="B75" s="967"/>
      <c r="F75" s="983"/>
      <c r="H75" s="967"/>
      <c r="I75" s="967"/>
      <c r="J75" s="967"/>
      <c r="K75" s="967"/>
      <c r="L75" s="967"/>
    </row>
    <row r="76" spans="1:13">
      <c r="A76" s="988"/>
      <c r="F76" s="983"/>
    </row>
    <row r="77" spans="1:13" ht="19.5">
      <c r="A77" s="988"/>
      <c r="C77" s="992"/>
      <c r="D77" s="992"/>
      <c r="E77" s="992"/>
      <c r="F77" s="983"/>
    </row>
    <row r="78" spans="1:13">
      <c r="A78" s="988"/>
      <c r="C78" s="993"/>
      <c r="D78" s="993"/>
      <c r="E78" s="993"/>
      <c r="F78" s="910"/>
    </row>
    <row r="79" spans="1:13">
      <c r="A79" s="985"/>
      <c r="C79" s="985"/>
      <c r="D79" s="985"/>
      <c r="E79" s="985"/>
      <c r="F79" s="983"/>
    </row>
    <row r="80" spans="1:13">
      <c r="A80" s="957"/>
      <c r="B80" s="957"/>
      <c r="C80" s="985"/>
      <c r="D80" s="985"/>
      <c r="E80" s="985"/>
      <c r="F80" s="983"/>
      <c r="H80" s="957"/>
      <c r="I80" s="957"/>
      <c r="J80" s="957"/>
      <c r="K80" s="957"/>
      <c r="L80" s="957"/>
    </row>
    <row r="81" spans="1:6" s="855" customFormat="1">
      <c r="A81" s="957"/>
      <c r="B81" s="856"/>
      <c r="C81" s="985"/>
      <c r="D81" s="985"/>
      <c r="E81" s="985"/>
      <c r="F81" s="983"/>
    </row>
    <row r="82" spans="1:6" s="855" customFormat="1">
      <c r="A82" s="957"/>
      <c r="B82" s="856"/>
      <c r="C82" s="985"/>
      <c r="D82" s="985"/>
      <c r="E82" s="985"/>
      <c r="F82" s="983"/>
    </row>
    <row r="83" spans="1:6" s="855" customFormat="1">
      <c r="A83" s="912"/>
      <c r="B83" s="856"/>
      <c r="C83" s="985"/>
      <c r="D83" s="985"/>
      <c r="E83" s="985"/>
      <c r="F83" s="983"/>
    </row>
    <row r="84" spans="1:6" s="855" customFormat="1" ht="19.5">
      <c r="A84" s="992"/>
      <c r="B84" s="856"/>
      <c r="C84" s="985"/>
      <c r="D84" s="985"/>
      <c r="E84" s="985"/>
      <c r="F84" s="983"/>
    </row>
    <row r="85" spans="1:6" s="855" customFormat="1">
      <c r="A85" s="993"/>
      <c r="B85" s="856"/>
      <c r="C85" s="985"/>
      <c r="D85" s="985"/>
      <c r="E85" s="985"/>
      <c r="F85" s="983"/>
    </row>
    <row r="86" spans="1:6" s="855" customFormat="1">
      <c r="A86" s="994"/>
      <c r="B86" s="856"/>
      <c r="C86" s="985"/>
      <c r="D86" s="985"/>
      <c r="E86" s="985"/>
      <c r="F86" s="983"/>
    </row>
    <row r="87" spans="1:6" s="855" customFormat="1">
      <c r="A87" s="982"/>
      <c r="B87" s="856"/>
      <c r="C87" s="985"/>
      <c r="D87" s="985"/>
      <c r="E87" s="985"/>
      <c r="F87" s="983"/>
    </row>
    <row r="88" spans="1:6" s="855" customFormat="1">
      <c r="A88" s="982"/>
      <c r="B88" s="856"/>
      <c r="C88" s="985"/>
      <c r="D88" s="985"/>
      <c r="E88" s="985"/>
      <c r="F88" s="983"/>
    </row>
    <row r="89" spans="1:6" s="855" customFormat="1">
      <c r="A89" s="982"/>
      <c r="B89" s="856"/>
      <c r="C89" s="985"/>
      <c r="D89" s="985"/>
      <c r="E89" s="985"/>
      <c r="F89" s="983"/>
    </row>
    <row r="90" spans="1:6" s="855" customFormat="1">
      <c r="A90" s="982"/>
      <c r="B90" s="856"/>
      <c r="C90" s="985"/>
      <c r="D90" s="985"/>
      <c r="E90" s="985"/>
      <c r="F90" s="983"/>
    </row>
    <row r="91" spans="1:6" s="855" customFormat="1">
      <c r="A91" s="982"/>
      <c r="B91" s="856"/>
      <c r="C91" s="985"/>
      <c r="D91" s="985"/>
      <c r="E91" s="985"/>
      <c r="F91" s="983"/>
    </row>
    <row r="92" spans="1:6" s="855" customFormat="1">
      <c r="A92" s="982"/>
      <c r="B92" s="856"/>
      <c r="C92" s="985"/>
      <c r="D92" s="985"/>
      <c r="E92" s="985"/>
      <c r="F92" s="983"/>
    </row>
    <row r="93" spans="1:6" s="855" customFormat="1">
      <c r="A93" s="982"/>
      <c r="B93" s="856"/>
      <c r="C93" s="985"/>
      <c r="D93" s="985"/>
      <c r="E93" s="985"/>
      <c r="F93" s="983"/>
    </row>
    <row r="94" spans="1:6" s="855" customFormat="1">
      <c r="A94" s="982"/>
      <c r="B94" s="856"/>
      <c r="C94" s="985"/>
      <c r="D94" s="985"/>
      <c r="E94" s="985"/>
      <c r="F94" s="983"/>
    </row>
    <row r="95" spans="1:6" s="855" customFormat="1">
      <c r="A95" s="982"/>
      <c r="B95" s="856"/>
      <c r="C95" s="985"/>
      <c r="D95" s="985"/>
      <c r="E95" s="985"/>
      <c r="F95" s="983"/>
    </row>
    <row r="96" spans="1:6" s="855" customFormat="1">
      <c r="A96" s="982"/>
      <c r="B96" s="856"/>
      <c r="C96" s="985"/>
      <c r="D96" s="985"/>
      <c r="E96" s="985"/>
      <c r="F96" s="983"/>
    </row>
    <row r="97" spans="1:6" s="855" customFormat="1">
      <c r="A97" s="982"/>
      <c r="B97" s="856"/>
      <c r="C97" s="985"/>
      <c r="D97" s="985"/>
      <c r="E97" s="985"/>
      <c r="F97" s="983"/>
    </row>
    <row r="98" spans="1:6" s="855" customFormat="1">
      <c r="A98" s="982"/>
      <c r="B98" s="856"/>
      <c r="C98" s="985"/>
      <c r="D98" s="985"/>
      <c r="E98" s="985"/>
      <c r="F98" s="983"/>
    </row>
    <row r="99" spans="1:6" s="855" customFormat="1">
      <c r="A99" s="982"/>
      <c r="B99" s="856"/>
      <c r="C99" s="985"/>
      <c r="D99" s="985"/>
      <c r="E99" s="985"/>
      <c r="F99" s="983"/>
    </row>
    <row r="100" spans="1:6" s="855" customFormat="1">
      <c r="A100" s="982"/>
      <c r="B100" s="856"/>
      <c r="C100" s="985"/>
      <c r="D100" s="985"/>
      <c r="E100" s="985"/>
      <c r="F100" s="983"/>
    </row>
    <row r="101" spans="1:6">
      <c r="A101" s="982"/>
    </row>
    <row r="102" spans="1:6">
      <c r="A102" s="982"/>
    </row>
    <row r="103" spans="1:6">
      <c r="A103" s="982"/>
    </row>
    <row r="104" spans="1:6">
      <c r="A104" s="982"/>
    </row>
    <row r="105" spans="1:6">
      <c r="A105" s="957"/>
    </row>
    <row r="108" spans="1:6" ht="19.5">
      <c r="A108" s="992"/>
    </row>
    <row r="109" spans="1:6">
      <c r="A109" s="993"/>
    </row>
    <row r="110" spans="1:6">
      <c r="A110" s="985"/>
    </row>
    <row r="111" spans="1:6">
      <c r="A111" s="985"/>
    </row>
    <row r="112" spans="1:6">
      <c r="A112" s="985"/>
    </row>
    <row r="113" spans="1:1">
      <c r="A113" s="985"/>
    </row>
    <row r="114" spans="1:1">
      <c r="A114" s="985"/>
    </row>
    <row r="115" spans="1:1">
      <c r="A115" s="985"/>
    </row>
    <row r="116" spans="1:1">
      <c r="A116" s="985"/>
    </row>
    <row r="117" spans="1:1">
      <c r="A117" s="985"/>
    </row>
    <row r="118" spans="1:1">
      <c r="A118" s="985"/>
    </row>
    <row r="119" spans="1:1">
      <c r="A119" s="985"/>
    </row>
    <row r="120" spans="1:1">
      <c r="A120" s="985"/>
    </row>
    <row r="121" spans="1:1">
      <c r="A121" s="985"/>
    </row>
    <row r="122" spans="1:1">
      <c r="A122" s="985"/>
    </row>
    <row r="123" spans="1:1">
      <c r="A123" s="985"/>
    </row>
    <row r="124" spans="1:1">
      <c r="A124" s="985"/>
    </row>
    <row r="125" spans="1:1">
      <c r="A125" s="985"/>
    </row>
    <row r="126" spans="1:1">
      <c r="A126" s="985"/>
    </row>
    <row r="127" spans="1:1">
      <c r="A127" s="985"/>
    </row>
    <row r="128" spans="1:1">
      <c r="A128" s="985"/>
    </row>
    <row r="129" spans="1:1">
      <c r="A129" s="985"/>
    </row>
    <row r="130" spans="1:1">
      <c r="A130" s="985"/>
    </row>
    <row r="131" spans="1:1">
      <c r="A131" s="985"/>
    </row>
  </sheetData>
  <sheetProtection password="AAE5" sheet="1" objects="1" scenarios="1" selectLockedCells="1"/>
  <phoneticPr fontId="45" type="noConversion"/>
  <conditionalFormatting sqref="F3">
    <cfRule type="cellIs" dxfId="221" priority="4" operator="greaterThan">
      <formula>$E$3</formula>
    </cfRule>
  </conditionalFormatting>
  <conditionalFormatting sqref="H3:H61">
    <cfRule type="cellIs" dxfId="220" priority="2" operator="greaterThan">
      <formula>4</formula>
    </cfRule>
  </conditionalFormatting>
  <conditionalFormatting sqref="F4:F61">
    <cfRule type="cellIs" dxfId="219"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topLeftCell="A19" workbookViewId="0">
      <selection activeCell="H25" sqref="H25"/>
    </sheetView>
  </sheetViews>
  <sheetFormatPr defaultColWidth="10.28515625" defaultRowHeight="16.5"/>
  <cols>
    <col min="1" max="1" width="25.5703125" style="856" customWidth="1"/>
    <col min="2" max="2" width="19.7109375" style="910" customWidth="1"/>
    <col min="3" max="3" width="23.7109375" style="909" customWidth="1"/>
    <col min="4" max="4" width="18.7109375" style="910" customWidth="1"/>
    <col min="5" max="5" width="26.140625" style="910" customWidth="1"/>
    <col min="6" max="6" width="21.42578125" style="855" customWidth="1"/>
    <col min="7" max="7" width="19.85546875" style="855" customWidth="1"/>
    <col min="8" max="8" width="14.7109375" style="856" customWidth="1"/>
    <col min="9" max="9" width="16.28515625" style="856" customWidth="1"/>
    <col min="10" max="10" width="16.5703125" style="856" customWidth="1"/>
    <col min="11" max="11" width="25.5703125" style="856" customWidth="1"/>
    <col min="12" max="12" width="21.85546875" style="856" customWidth="1"/>
    <col min="13" max="16384" width="10.28515625" style="856"/>
  </cols>
  <sheetData>
    <row r="1" spans="1:14" ht="30">
      <c r="A1" s="907" t="s">
        <v>74</v>
      </c>
      <c r="B1" s="908"/>
    </row>
    <row r="2" spans="1:14" ht="30.75" thickBot="1">
      <c r="A2" s="907" t="s">
        <v>70</v>
      </c>
      <c r="B2" s="908"/>
    </row>
    <row r="3" spans="1:14" s="912" customFormat="1" ht="34.5" thickTop="1" thickBot="1">
      <c r="A3" s="858" t="s">
        <v>689</v>
      </c>
      <c r="B3" s="859" t="s">
        <v>1050</v>
      </c>
      <c r="C3" s="860" t="s">
        <v>3</v>
      </c>
      <c r="D3" s="860" t="s">
        <v>1051</v>
      </c>
      <c r="E3" s="860" t="s">
        <v>798</v>
      </c>
      <c r="F3" s="862" t="s">
        <v>796</v>
      </c>
      <c r="G3" s="863" t="s">
        <v>2</v>
      </c>
      <c r="H3" s="864" t="s">
        <v>776</v>
      </c>
      <c r="I3" s="864" t="s">
        <v>4</v>
      </c>
      <c r="J3" s="860" t="s">
        <v>774</v>
      </c>
      <c r="K3" s="860" t="s">
        <v>736</v>
      </c>
      <c r="L3" s="911" t="s">
        <v>799</v>
      </c>
    </row>
    <row r="4" spans="1:14" s="912" customFormat="1" ht="17.25" thickTop="1">
      <c r="A4" s="913" t="s">
        <v>778</v>
      </c>
      <c r="B4" s="1100" t="s">
        <v>1111</v>
      </c>
      <c r="C4" s="1102">
        <v>9000</v>
      </c>
      <c r="D4" s="1095">
        <v>3847.01</v>
      </c>
      <c r="E4" s="894">
        <f>C4-D4</f>
        <v>5152.99</v>
      </c>
      <c r="F4" s="869"/>
      <c r="G4" s="870" t="s">
        <v>78</v>
      </c>
      <c r="H4" s="884"/>
      <c r="I4" s="1210" t="s">
        <v>683</v>
      </c>
      <c r="J4" s="1156">
        <v>2</v>
      </c>
      <c r="K4" s="1156" t="s">
        <v>775</v>
      </c>
      <c r="L4" s="1166">
        <v>20</v>
      </c>
    </row>
    <row r="5" spans="1:14" s="912" customFormat="1" ht="17.25" thickBot="1">
      <c r="A5" s="914" t="s">
        <v>779</v>
      </c>
      <c r="B5" s="1101" t="s">
        <v>1112</v>
      </c>
      <c r="C5" s="1103">
        <v>9000</v>
      </c>
      <c r="D5" s="1097">
        <v>3847.39</v>
      </c>
      <c r="E5" s="895">
        <f>C5-D5</f>
        <v>5152.6100000000006</v>
      </c>
      <c r="F5" s="873"/>
      <c r="G5" s="874">
        <f>F4-F5</f>
        <v>0</v>
      </c>
      <c r="H5" s="888"/>
      <c r="I5" s="1211"/>
      <c r="J5" s="1157"/>
      <c r="K5" s="1157"/>
      <c r="L5" s="1167"/>
      <c r="N5" s="915"/>
    </row>
    <row r="6" spans="1:14" s="912" customFormat="1" ht="17.25" thickTop="1">
      <c r="A6" s="913" t="s">
        <v>780</v>
      </c>
      <c r="B6" s="1100" t="s">
        <v>1113</v>
      </c>
      <c r="C6" s="1102">
        <v>9000</v>
      </c>
      <c r="D6" s="1095">
        <v>2930.68</v>
      </c>
      <c r="E6" s="894">
        <f t="shared" ref="E6:E19" si="0">C6-D6</f>
        <v>6069.32</v>
      </c>
      <c r="F6" s="869"/>
      <c r="G6" s="870" t="s">
        <v>78</v>
      </c>
      <c r="H6" s="884"/>
      <c r="I6" s="1210" t="s">
        <v>683</v>
      </c>
      <c r="J6" s="1157"/>
      <c r="K6" s="1157"/>
      <c r="L6" s="1167"/>
    </row>
    <row r="7" spans="1:14" s="912" customFormat="1" ht="17.25" thickBot="1">
      <c r="A7" s="914" t="s">
        <v>781</v>
      </c>
      <c r="B7" s="1101" t="s">
        <v>1114</v>
      </c>
      <c r="C7" s="1103">
        <v>9000</v>
      </c>
      <c r="D7" s="1097">
        <v>2931.21</v>
      </c>
      <c r="E7" s="895">
        <f t="shared" si="0"/>
        <v>6068.79</v>
      </c>
      <c r="F7" s="873"/>
      <c r="G7" s="874">
        <f>F6-F7</f>
        <v>0</v>
      </c>
      <c r="H7" s="888"/>
      <c r="I7" s="1211"/>
      <c r="J7" s="1157"/>
      <c r="K7" s="1157"/>
      <c r="L7" s="1167"/>
      <c r="N7" s="915"/>
    </row>
    <row r="8" spans="1:14" s="912" customFormat="1" ht="17.25" thickTop="1">
      <c r="A8" s="913" t="s">
        <v>782</v>
      </c>
      <c r="B8" s="1100" t="s">
        <v>773</v>
      </c>
      <c r="C8" s="1102"/>
      <c r="D8" s="1095"/>
      <c r="E8" s="894">
        <f t="shared" si="0"/>
        <v>0</v>
      </c>
      <c r="F8" s="869"/>
      <c r="G8" s="870" t="s">
        <v>78</v>
      </c>
      <c r="H8" s="884"/>
      <c r="I8" s="1210" t="s">
        <v>683</v>
      </c>
      <c r="J8" s="1157"/>
      <c r="K8" s="1157"/>
      <c r="L8" s="1167"/>
    </row>
    <row r="9" spans="1:14" s="912" customFormat="1" ht="17.25" thickBot="1">
      <c r="A9" s="914" t="s">
        <v>783</v>
      </c>
      <c r="B9" s="1101" t="s">
        <v>773</v>
      </c>
      <c r="C9" s="1103"/>
      <c r="D9" s="1097"/>
      <c r="E9" s="895">
        <f t="shared" si="0"/>
        <v>0</v>
      </c>
      <c r="F9" s="873"/>
      <c r="G9" s="874">
        <f>F8-F9</f>
        <v>0</v>
      </c>
      <c r="H9" s="888"/>
      <c r="I9" s="1211"/>
      <c r="J9" s="1157"/>
      <c r="K9" s="1157"/>
      <c r="L9" s="1167"/>
      <c r="N9" s="915"/>
    </row>
    <row r="10" spans="1:14" s="912" customFormat="1" ht="17.25" thickTop="1">
      <c r="A10" s="913" t="s">
        <v>784</v>
      </c>
      <c r="B10" s="1100" t="s">
        <v>773</v>
      </c>
      <c r="C10" s="1102"/>
      <c r="D10" s="1095"/>
      <c r="E10" s="894">
        <f t="shared" si="0"/>
        <v>0</v>
      </c>
      <c r="F10" s="869"/>
      <c r="G10" s="870" t="s">
        <v>78</v>
      </c>
      <c r="H10" s="884"/>
      <c r="I10" s="1210" t="s">
        <v>683</v>
      </c>
      <c r="J10" s="1157"/>
      <c r="K10" s="1157"/>
      <c r="L10" s="1167"/>
    </row>
    <row r="11" spans="1:14" s="912" customFormat="1" ht="17.25" thickBot="1">
      <c r="A11" s="914" t="s">
        <v>785</v>
      </c>
      <c r="B11" s="1101" t="s">
        <v>773</v>
      </c>
      <c r="C11" s="1103"/>
      <c r="D11" s="1097"/>
      <c r="E11" s="895">
        <f t="shared" si="0"/>
        <v>0</v>
      </c>
      <c r="F11" s="873"/>
      <c r="G11" s="874">
        <f>F10-F11</f>
        <v>0</v>
      </c>
      <c r="H11" s="888"/>
      <c r="I11" s="1211"/>
      <c r="J11" s="1157"/>
      <c r="K11" s="1157"/>
      <c r="L11" s="1167"/>
    </row>
    <row r="12" spans="1:14" s="912" customFormat="1" ht="17.25" thickTop="1">
      <c r="A12" s="913" t="s">
        <v>786</v>
      </c>
      <c r="B12" s="1100" t="s">
        <v>773</v>
      </c>
      <c r="C12" s="1102"/>
      <c r="D12" s="1095"/>
      <c r="E12" s="894">
        <f t="shared" si="0"/>
        <v>0</v>
      </c>
      <c r="F12" s="869"/>
      <c r="G12" s="870" t="s">
        <v>78</v>
      </c>
      <c r="H12" s="884"/>
      <c r="I12" s="1210" t="s">
        <v>683</v>
      </c>
      <c r="J12" s="1157"/>
      <c r="K12" s="1157"/>
      <c r="L12" s="1167"/>
    </row>
    <row r="13" spans="1:14" s="912" customFormat="1" ht="17.25" thickBot="1">
      <c r="A13" s="914" t="s">
        <v>787</v>
      </c>
      <c r="B13" s="1101" t="s">
        <v>773</v>
      </c>
      <c r="C13" s="1103"/>
      <c r="D13" s="1097"/>
      <c r="E13" s="895">
        <f t="shared" si="0"/>
        <v>0</v>
      </c>
      <c r="F13" s="873"/>
      <c r="G13" s="874">
        <f>F12-F13</f>
        <v>0</v>
      </c>
      <c r="H13" s="888"/>
      <c r="I13" s="1211"/>
      <c r="J13" s="1157"/>
      <c r="K13" s="1157"/>
      <c r="L13" s="1167"/>
      <c r="N13" s="915"/>
    </row>
    <row r="14" spans="1:14" s="912" customFormat="1" ht="17.25" thickTop="1">
      <c r="A14" s="913" t="s">
        <v>788</v>
      </c>
      <c r="B14" s="1100" t="s">
        <v>773</v>
      </c>
      <c r="C14" s="1102"/>
      <c r="D14" s="1095"/>
      <c r="E14" s="894">
        <f t="shared" si="0"/>
        <v>0</v>
      </c>
      <c r="F14" s="869"/>
      <c r="G14" s="870" t="s">
        <v>78</v>
      </c>
      <c r="H14" s="884"/>
      <c r="I14" s="1210" t="s">
        <v>683</v>
      </c>
      <c r="J14" s="1157"/>
      <c r="K14" s="1157"/>
      <c r="L14" s="1167"/>
    </row>
    <row r="15" spans="1:14" s="912" customFormat="1" ht="17.25" thickBot="1">
      <c r="A15" s="914" t="s">
        <v>789</v>
      </c>
      <c r="B15" s="1101" t="s">
        <v>773</v>
      </c>
      <c r="C15" s="1103"/>
      <c r="D15" s="1097"/>
      <c r="E15" s="895">
        <f t="shared" si="0"/>
        <v>0</v>
      </c>
      <c r="F15" s="873"/>
      <c r="G15" s="874">
        <f>F14-F15</f>
        <v>0</v>
      </c>
      <c r="H15" s="888"/>
      <c r="I15" s="1211"/>
      <c r="J15" s="1157"/>
      <c r="K15" s="1157"/>
      <c r="L15" s="1167"/>
      <c r="N15" s="915"/>
    </row>
    <row r="16" spans="1:14" s="912" customFormat="1" ht="17.25" thickTop="1">
      <c r="A16" s="913" t="s">
        <v>790</v>
      </c>
      <c r="B16" s="1100" t="s">
        <v>773</v>
      </c>
      <c r="C16" s="1102"/>
      <c r="D16" s="1095"/>
      <c r="E16" s="894">
        <f t="shared" si="0"/>
        <v>0</v>
      </c>
      <c r="F16" s="869"/>
      <c r="G16" s="870" t="s">
        <v>78</v>
      </c>
      <c r="H16" s="884"/>
      <c r="I16" s="1210" t="s">
        <v>683</v>
      </c>
      <c r="J16" s="1157"/>
      <c r="K16" s="1157"/>
      <c r="L16" s="1167"/>
    </row>
    <row r="17" spans="1:15" s="912" customFormat="1" ht="17.25" thickBot="1">
      <c r="A17" s="914" t="s">
        <v>791</v>
      </c>
      <c r="B17" s="1101" t="s">
        <v>773</v>
      </c>
      <c r="C17" s="1103"/>
      <c r="D17" s="1097"/>
      <c r="E17" s="895">
        <f t="shared" si="0"/>
        <v>0</v>
      </c>
      <c r="F17" s="873"/>
      <c r="G17" s="874">
        <f>F16-F17</f>
        <v>0</v>
      </c>
      <c r="H17" s="888"/>
      <c r="I17" s="1211"/>
      <c r="J17" s="1157"/>
      <c r="K17" s="1157"/>
      <c r="L17" s="1167"/>
      <c r="N17" s="915"/>
    </row>
    <row r="18" spans="1:15" s="912" customFormat="1" ht="17.25" thickTop="1">
      <c r="A18" s="913" t="s">
        <v>792</v>
      </c>
      <c r="B18" s="1100" t="s">
        <v>773</v>
      </c>
      <c r="C18" s="1102"/>
      <c r="D18" s="1095"/>
      <c r="E18" s="894">
        <f t="shared" si="0"/>
        <v>0</v>
      </c>
      <c r="F18" s="869"/>
      <c r="G18" s="870" t="s">
        <v>78</v>
      </c>
      <c r="H18" s="884"/>
      <c r="I18" s="1210" t="s">
        <v>683</v>
      </c>
      <c r="J18" s="1157"/>
      <c r="K18" s="1157"/>
      <c r="L18" s="1167"/>
    </row>
    <row r="19" spans="1:15" s="912" customFormat="1" ht="17.25" thickBot="1">
      <c r="A19" s="914" t="s">
        <v>793</v>
      </c>
      <c r="B19" s="1101" t="s">
        <v>773</v>
      </c>
      <c r="C19" s="1103"/>
      <c r="D19" s="1097"/>
      <c r="E19" s="895">
        <f t="shared" si="0"/>
        <v>0</v>
      </c>
      <c r="F19" s="873"/>
      <c r="G19" s="874">
        <f>F18-F19</f>
        <v>0</v>
      </c>
      <c r="H19" s="888"/>
      <c r="I19" s="1211"/>
      <c r="J19" s="1158"/>
      <c r="K19" s="1158"/>
      <c r="L19" s="1212"/>
      <c r="N19" s="915"/>
    </row>
    <row r="20" spans="1:15" s="912" customFormat="1" ht="17.25" thickTop="1">
      <c r="A20" s="916"/>
      <c r="B20" s="899"/>
      <c r="C20" s="917"/>
      <c r="D20" s="901"/>
      <c r="E20" s="902"/>
      <c r="F20" s="918"/>
      <c r="G20" s="919"/>
      <c r="H20" s="920"/>
      <c r="I20" s="920"/>
      <c r="J20" s="920"/>
      <c r="K20" s="920"/>
      <c r="L20" s="920"/>
      <c r="O20" s="915"/>
    </row>
    <row r="21" spans="1:15" s="912" customFormat="1" ht="30.75" thickBot="1">
      <c r="A21" s="921" t="s">
        <v>71</v>
      </c>
      <c r="B21" s="899"/>
      <c r="C21" s="917"/>
      <c r="D21" s="901"/>
      <c r="E21" s="902"/>
      <c r="F21" s="918"/>
      <c r="G21" s="919"/>
      <c r="H21" s="920"/>
      <c r="I21" s="920"/>
      <c r="J21" s="920"/>
      <c r="K21" s="920"/>
      <c r="L21" s="920"/>
      <c r="O21" s="915"/>
    </row>
    <row r="22" spans="1:15" s="912" customFormat="1" ht="34.5" thickTop="1" thickBot="1">
      <c r="A22" s="858" t="s">
        <v>689</v>
      </c>
      <c r="B22" s="859" t="s">
        <v>1050</v>
      </c>
      <c r="C22" s="859" t="s">
        <v>3</v>
      </c>
      <c r="D22" s="859" t="s">
        <v>1051</v>
      </c>
      <c r="E22" s="859" t="s">
        <v>798</v>
      </c>
      <c r="F22" s="862" t="s">
        <v>796</v>
      </c>
      <c r="G22" s="863" t="s">
        <v>2</v>
      </c>
      <c r="H22" s="864" t="s">
        <v>776</v>
      </c>
      <c r="I22" s="864" t="s">
        <v>4</v>
      </c>
      <c r="J22" s="860" t="s">
        <v>774</v>
      </c>
      <c r="K22" s="860" t="s">
        <v>736</v>
      </c>
      <c r="L22" s="911" t="s">
        <v>801</v>
      </c>
    </row>
    <row r="23" spans="1:15" s="912" customFormat="1" ht="17.25" thickTop="1">
      <c r="A23" s="922" t="s">
        <v>802</v>
      </c>
      <c r="B23" s="1104" t="s">
        <v>663</v>
      </c>
      <c r="C23" s="1102">
        <v>13000</v>
      </c>
      <c r="D23" s="1095">
        <v>3904.09</v>
      </c>
      <c r="E23" s="924">
        <f>C23-D23</f>
        <v>9095.91</v>
      </c>
      <c r="F23" s="925"/>
      <c r="G23" s="870" t="s">
        <v>78</v>
      </c>
      <c r="H23" s="884"/>
      <c r="I23" s="1210" t="s">
        <v>683</v>
      </c>
      <c r="J23" s="1156">
        <v>2</v>
      </c>
      <c r="K23" s="1156" t="s">
        <v>775</v>
      </c>
      <c r="L23" s="1166">
        <v>20</v>
      </c>
    </row>
    <row r="24" spans="1:15" s="912" customFormat="1" ht="17.25" thickBot="1">
      <c r="A24" s="926" t="s">
        <v>803</v>
      </c>
      <c r="B24" s="776" t="s">
        <v>664</v>
      </c>
      <c r="C24" s="1103">
        <v>13000</v>
      </c>
      <c r="D24" s="1097">
        <v>3904.49</v>
      </c>
      <c r="E24" s="928">
        <f>C24-D24</f>
        <v>9095.51</v>
      </c>
      <c r="F24" s="929"/>
      <c r="G24" s="874">
        <f>F23-F24</f>
        <v>0</v>
      </c>
      <c r="H24" s="888"/>
      <c r="I24" s="1211"/>
      <c r="J24" s="1157"/>
      <c r="K24" s="1157"/>
      <c r="L24" s="1167"/>
      <c r="O24" s="915"/>
    </row>
    <row r="25" spans="1:15" s="912" customFormat="1" ht="17.25" thickTop="1">
      <c r="A25" s="922" t="s">
        <v>804</v>
      </c>
      <c r="B25" s="1104" t="s">
        <v>665</v>
      </c>
      <c r="C25" s="1102">
        <v>13000</v>
      </c>
      <c r="D25" s="1095">
        <v>3992.52</v>
      </c>
      <c r="E25" s="924">
        <f t="shared" ref="E25:E38" si="1">C25-D25</f>
        <v>9007.48</v>
      </c>
      <c r="F25" s="925"/>
      <c r="G25" s="870" t="s">
        <v>78</v>
      </c>
      <c r="H25" s="884"/>
      <c r="I25" s="1210" t="s">
        <v>683</v>
      </c>
      <c r="J25" s="1157"/>
      <c r="K25" s="1157"/>
      <c r="L25" s="1167"/>
    </row>
    <row r="26" spans="1:15" s="912" customFormat="1" ht="17.25" thickBot="1">
      <c r="A26" s="926" t="s">
        <v>805</v>
      </c>
      <c r="B26" s="776" t="s">
        <v>666</v>
      </c>
      <c r="C26" s="1103">
        <v>13000</v>
      </c>
      <c r="D26" s="1097">
        <v>3992.24</v>
      </c>
      <c r="E26" s="928">
        <f t="shared" si="1"/>
        <v>9007.76</v>
      </c>
      <c r="F26" s="929"/>
      <c r="G26" s="874">
        <f>F25-F26</f>
        <v>0</v>
      </c>
      <c r="H26" s="888"/>
      <c r="I26" s="1211"/>
      <c r="J26" s="1157"/>
      <c r="K26" s="1157"/>
      <c r="L26" s="1167"/>
      <c r="O26" s="915"/>
    </row>
    <row r="27" spans="1:15" s="912" customFormat="1" ht="17.25" thickTop="1">
      <c r="A27" s="922" t="s">
        <v>806</v>
      </c>
      <c r="B27" s="1104" t="s">
        <v>667</v>
      </c>
      <c r="C27" s="1102">
        <v>13000</v>
      </c>
      <c r="D27" s="1095">
        <v>3999.46</v>
      </c>
      <c r="E27" s="924">
        <f t="shared" si="1"/>
        <v>9000.5400000000009</v>
      </c>
      <c r="F27" s="925"/>
      <c r="G27" s="870" t="s">
        <v>78</v>
      </c>
      <c r="H27" s="884"/>
      <c r="I27" s="1210" t="s">
        <v>683</v>
      </c>
      <c r="J27" s="1157"/>
      <c r="K27" s="1157"/>
      <c r="L27" s="1167"/>
    </row>
    <row r="28" spans="1:15" s="912" customFormat="1" ht="17.25" thickBot="1">
      <c r="A28" s="926" t="s">
        <v>807</v>
      </c>
      <c r="B28" s="776" t="s">
        <v>668</v>
      </c>
      <c r="C28" s="1103">
        <v>13000</v>
      </c>
      <c r="D28" s="1097">
        <v>3999.26</v>
      </c>
      <c r="E28" s="928">
        <f t="shared" si="1"/>
        <v>9000.74</v>
      </c>
      <c r="F28" s="929"/>
      <c r="G28" s="874">
        <f>F27-F28</f>
        <v>0</v>
      </c>
      <c r="H28" s="888"/>
      <c r="I28" s="1211"/>
      <c r="J28" s="1157"/>
      <c r="K28" s="1157"/>
      <c r="L28" s="1167"/>
      <c r="O28" s="915"/>
    </row>
    <row r="29" spans="1:15" s="912" customFormat="1" ht="17.25" thickTop="1">
      <c r="A29" s="922" t="s">
        <v>808</v>
      </c>
      <c r="B29" s="1104" t="s">
        <v>1115</v>
      </c>
      <c r="C29" s="1102">
        <v>7000</v>
      </c>
      <c r="D29" s="1095">
        <v>3981.2</v>
      </c>
      <c r="E29" s="924">
        <f t="shared" si="1"/>
        <v>3018.8</v>
      </c>
      <c r="F29" s="925"/>
      <c r="G29" s="870" t="s">
        <v>78</v>
      </c>
      <c r="H29" s="884"/>
      <c r="I29" s="1210" t="s">
        <v>683</v>
      </c>
      <c r="J29" s="1157"/>
      <c r="K29" s="1157"/>
      <c r="L29" s="1167"/>
    </row>
    <row r="30" spans="1:15" s="912" customFormat="1" ht="17.25" thickBot="1">
      <c r="A30" s="926" t="s">
        <v>809</v>
      </c>
      <c r="B30" s="776" t="s">
        <v>1116</v>
      </c>
      <c r="C30" s="1103">
        <v>7000</v>
      </c>
      <c r="D30" s="1097">
        <v>3980.95</v>
      </c>
      <c r="E30" s="928">
        <f t="shared" si="1"/>
        <v>3019.05</v>
      </c>
      <c r="F30" s="929"/>
      <c r="G30" s="874">
        <f>F29-F30</f>
        <v>0</v>
      </c>
      <c r="H30" s="888"/>
      <c r="I30" s="1211"/>
      <c r="J30" s="1157"/>
      <c r="K30" s="1157"/>
      <c r="L30" s="1167"/>
    </row>
    <row r="31" spans="1:15" s="912" customFormat="1" ht="17.25" thickTop="1">
      <c r="A31" s="922" t="s">
        <v>810</v>
      </c>
      <c r="B31" s="1104" t="s">
        <v>1117</v>
      </c>
      <c r="C31" s="1102">
        <v>7000</v>
      </c>
      <c r="D31" s="1095">
        <v>3755.34</v>
      </c>
      <c r="E31" s="924">
        <f t="shared" si="1"/>
        <v>3244.66</v>
      </c>
      <c r="F31" s="925"/>
      <c r="G31" s="870" t="s">
        <v>78</v>
      </c>
      <c r="H31" s="884"/>
      <c r="I31" s="1210" t="s">
        <v>683</v>
      </c>
      <c r="J31" s="1157"/>
      <c r="K31" s="1157"/>
      <c r="L31" s="1167"/>
    </row>
    <row r="32" spans="1:15" s="912" customFormat="1" ht="17.25" thickBot="1">
      <c r="A32" s="926" t="s">
        <v>811</v>
      </c>
      <c r="B32" s="776" t="s">
        <v>1118</v>
      </c>
      <c r="C32" s="1103">
        <v>7000</v>
      </c>
      <c r="D32" s="1097">
        <v>3755.6</v>
      </c>
      <c r="E32" s="928">
        <f t="shared" si="1"/>
        <v>3244.4</v>
      </c>
      <c r="F32" s="929"/>
      <c r="G32" s="874">
        <f>F31-F32</f>
        <v>0</v>
      </c>
      <c r="H32" s="888"/>
      <c r="I32" s="1211"/>
      <c r="J32" s="1157"/>
      <c r="K32" s="1157"/>
      <c r="L32" s="1167"/>
      <c r="O32" s="915"/>
    </row>
    <row r="33" spans="1:15" s="912" customFormat="1" ht="17.25" thickTop="1">
      <c r="A33" s="922" t="s">
        <v>812</v>
      </c>
      <c r="B33" s="1104" t="s">
        <v>1119</v>
      </c>
      <c r="C33" s="1102">
        <v>7000</v>
      </c>
      <c r="D33" s="1095">
        <v>4171.74</v>
      </c>
      <c r="E33" s="924">
        <f t="shared" si="1"/>
        <v>2828.26</v>
      </c>
      <c r="F33" s="925"/>
      <c r="G33" s="870" t="s">
        <v>78</v>
      </c>
      <c r="H33" s="884"/>
      <c r="I33" s="1210" t="s">
        <v>683</v>
      </c>
      <c r="J33" s="1157"/>
      <c r="K33" s="1157"/>
      <c r="L33" s="1167"/>
    </row>
    <row r="34" spans="1:15" s="912" customFormat="1" ht="17.25" thickBot="1">
      <c r="A34" s="926" t="s">
        <v>813</v>
      </c>
      <c r="B34" s="776" t="s">
        <v>1120</v>
      </c>
      <c r="C34" s="1103">
        <v>7000</v>
      </c>
      <c r="D34" s="1097">
        <v>4172.51</v>
      </c>
      <c r="E34" s="928">
        <f t="shared" si="1"/>
        <v>2827.49</v>
      </c>
      <c r="F34" s="929"/>
      <c r="G34" s="874">
        <f>F33-F34</f>
        <v>0</v>
      </c>
      <c r="H34" s="888"/>
      <c r="I34" s="1211"/>
      <c r="J34" s="1157"/>
      <c r="K34" s="1157"/>
      <c r="L34" s="1167"/>
      <c r="O34" s="915"/>
    </row>
    <row r="35" spans="1:15" s="912" customFormat="1" ht="17.25" thickTop="1">
      <c r="A35" s="922" t="s">
        <v>814</v>
      </c>
      <c r="B35" s="1104" t="s">
        <v>1121</v>
      </c>
      <c r="C35" s="1102">
        <v>7000</v>
      </c>
      <c r="D35" s="1095">
        <v>4064.49</v>
      </c>
      <c r="E35" s="924">
        <f t="shared" si="1"/>
        <v>2935.51</v>
      </c>
      <c r="F35" s="925"/>
      <c r="G35" s="870" t="s">
        <v>78</v>
      </c>
      <c r="H35" s="884"/>
      <c r="I35" s="1210" t="s">
        <v>683</v>
      </c>
      <c r="J35" s="1157"/>
      <c r="K35" s="1157"/>
      <c r="L35" s="1167"/>
    </row>
    <row r="36" spans="1:15" s="912" customFormat="1" ht="17.25" thickBot="1">
      <c r="A36" s="926" t="s">
        <v>815</v>
      </c>
      <c r="B36" s="776" t="s">
        <v>1122</v>
      </c>
      <c r="C36" s="1103">
        <v>7000</v>
      </c>
      <c r="D36" s="1097">
        <v>4064.86</v>
      </c>
      <c r="E36" s="928">
        <f t="shared" si="1"/>
        <v>2935.14</v>
      </c>
      <c r="F36" s="929"/>
      <c r="G36" s="874">
        <f>F35-F36</f>
        <v>0</v>
      </c>
      <c r="H36" s="888"/>
      <c r="I36" s="1211"/>
      <c r="J36" s="1157"/>
      <c r="K36" s="1157"/>
      <c r="L36" s="1167"/>
      <c r="O36" s="915"/>
    </row>
    <row r="37" spans="1:15" s="912" customFormat="1" ht="17.25" thickTop="1">
      <c r="A37" s="922" t="s">
        <v>816</v>
      </c>
      <c r="B37" s="1104" t="s">
        <v>1123</v>
      </c>
      <c r="C37" s="1102"/>
      <c r="D37" s="923"/>
      <c r="E37" s="924">
        <f t="shared" si="1"/>
        <v>0</v>
      </c>
      <c r="F37" s="925"/>
      <c r="G37" s="870" t="s">
        <v>78</v>
      </c>
      <c r="H37" s="884"/>
      <c r="I37" s="1210" t="s">
        <v>683</v>
      </c>
      <c r="J37" s="1157"/>
      <c r="K37" s="1157"/>
      <c r="L37" s="1167"/>
    </row>
    <row r="38" spans="1:15" s="912" customFormat="1" ht="17.25" thickBot="1">
      <c r="A38" s="926" t="s">
        <v>817</v>
      </c>
      <c r="B38" s="776" t="s">
        <v>1123</v>
      </c>
      <c r="C38" s="1103"/>
      <c r="D38" s="927"/>
      <c r="E38" s="928">
        <f t="shared" si="1"/>
        <v>0</v>
      </c>
      <c r="F38" s="929"/>
      <c r="G38" s="874">
        <f>F37-F38</f>
        <v>0</v>
      </c>
      <c r="H38" s="888"/>
      <c r="I38" s="1211"/>
      <c r="J38" s="1158"/>
      <c r="K38" s="1158"/>
      <c r="L38" s="1212"/>
      <c r="O38" s="915"/>
    </row>
    <row r="39" spans="1:15" ht="17.25" thickTop="1"/>
  </sheetData>
  <sheetProtection password="AAE5" sheet="1" objects="1" scenarios="1" selectLockedCells="1"/>
  <mergeCells count="22">
    <mergeCell ref="I10:I11"/>
    <mergeCell ref="I14:I15"/>
    <mergeCell ref="I25:I26"/>
    <mergeCell ref="I27:I28"/>
    <mergeCell ref="I37:I38"/>
    <mergeCell ref="I23:I24"/>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s>
  <phoneticPr fontId="35" type="noConversion"/>
  <conditionalFormatting sqref="D20:D21">
    <cfRule type="cellIs" dxfId="218" priority="32" stopIfTrue="1" operator="greaterThan">
      <formula>3000</formula>
    </cfRule>
  </conditionalFormatting>
  <conditionalFormatting sqref="G24 G26 G28 G30 G32 G34 G36 G38 G5 G7 G9 G11 G13 G15 G17 G19 E20:E21">
    <cfRule type="cellIs" dxfId="217" priority="33" stopIfTrue="1" operator="notBetween">
      <formula>-2</formula>
      <formula>2</formula>
    </cfRule>
  </conditionalFormatting>
  <conditionalFormatting sqref="H23:H38 H4:H19 F20:F21">
    <cfRule type="cellIs" dxfId="216" priority="31" stopIfTrue="1" operator="greaterThan">
      <formula>2</formula>
    </cfRule>
  </conditionalFormatting>
  <conditionalFormatting sqref="F4">
    <cfRule type="cellIs" dxfId="215" priority="37" stopIfTrue="1" operator="greaterThan">
      <formula>$E$4</formula>
    </cfRule>
  </conditionalFormatting>
  <conditionalFormatting sqref="F5">
    <cfRule type="cellIs" dxfId="214" priority="38" stopIfTrue="1" operator="greaterThan">
      <formula>$E$5</formula>
    </cfRule>
  </conditionalFormatting>
  <conditionalFormatting sqref="F6">
    <cfRule type="cellIs" dxfId="213" priority="39" stopIfTrue="1" operator="greaterThan">
      <formula>$E$6</formula>
    </cfRule>
  </conditionalFormatting>
  <conditionalFormatting sqref="F7">
    <cfRule type="cellIs" dxfId="212" priority="40" stopIfTrue="1" operator="greaterThan">
      <formula>$E$7</formula>
    </cfRule>
  </conditionalFormatting>
  <conditionalFormatting sqref="F8">
    <cfRule type="cellIs" dxfId="211" priority="41" stopIfTrue="1" operator="greaterThan">
      <formula>$E$8</formula>
    </cfRule>
  </conditionalFormatting>
  <conditionalFormatting sqref="F9">
    <cfRule type="cellIs" dxfId="210" priority="42" stopIfTrue="1" operator="greaterThan">
      <formula>$E$9</formula>
    </cfRule>
  </conditionalFormatting>
  <conditionalFormatting sqref="F10">
    <cfRule type="cellIs" dxfId="209" priority="43" stopIfTrue="1" operator="greaterThan">
      <formula>$E$10</formula>
    </cfRule>
  </conditionalFormatting>
  <conditionalFormatting sqref="F11">
    <cfRule type="cellIs" dxfId="208" priority="44" stopIfTrue="1" operator="greaterThan">
      <formula>$E$11</formula>
    </cfRule>
  </conditionalFormatting>
  <conditionalFormatting sqref="F12">
    <cfRule type="cellIs" dxfId="207" priority="45" stopIfTrue="1" operator="greaterThan">
      <formula>$E$12</formula>
    </cfRule>
  </conditionalFormatting>
  <conditionalFormatting sqref="F13">
    <cfRule type="cellIs" dxfId="206" priority="46" stopIfTrue="1" operator="greaterThan">
      <formula>$E$13</formula>
    </cfRule>
  </conditionalFormatting>
  <conditionalFormatting sqref="F14">
    <cfRule type="cellIs" dxfId="205" priority="47" stopIfTrue="1" operator="greaterThan">
      <formula>$E$14</formula>
    </cfRule>
  </conditionalFormatting>
  <conditionalFormatting sqref="F15">
    <cfRule type="cellIs" dxfId="204" priority="48" stopIfTrue="1" operator="greaterThan">
      <formula>$E$15</formula>
    </cfRule>
  </conditionalFormatting>
  <conditionalFormatting sqref="F16">
    <cfRule type="cellIs" dxfId="203" priority="49" stopIfTrue="1" operator="greaterThan">
      <formula>$E$16</formula>
    </cfRule>
  </conditionalFormatting>
  <conditionalFormatting sqref="F17">
    <cfRule type="cellIs" dxfId="202" priority="50" stopIfTrue="1" operator="greaterThan">
      <formula>$E$17</formula>
    </cfRule>
  </conditionalFormatting>
  <conditionalFormatting sqref="F18">
    <cfRule type="cellIs" dxfId="201" priority="51" stopIfTrue="1" operator="greaterThan">
      <formula>$E$18</formula>
    </cfRule>
  </conditionalFormatting>
  <conditionalFormatting sqref="F19">
    <cfRule type="cellIs" dxfId="200" priority="52" stopIfTrue="1" operator="greaterThan">
      <formula>$E$19</formula>
    </cfRule>
  </conditionalFormatting>
  <conditionalFormatting sqref="F23">
    <cfRule type="cellIs" dxfId="199" priority="53" stopIfTrue="1" operator="greaterThan">
      <formula>$E$23</formula>
    </cfRule>
  </conditionalFormatting>
  <conditionalFormatting sqref="F24">
    <cfRule type="cellIs" dxfId="198" priority="54" stopIfTrue="1" operator="greaterThan">
      <formula>$E$24</formula>
    </cfRule>
  </conditionalFormatting>
  <conditionalFormatting sqref="F25">
    <cfRule type="cellIs" dxfId="197" priority="55" stopIfTrue="1" operator="greaterThan">
      <formula>$E$25</formula>
    </cfRule>
  </conditionalFormatting>
  <conditionalFormatting sqref="F26">
    <cfRule type="cellIs" dxfId="196" priority="56" stopIfTrue="1" operator="greaterThan">
      <formula>$E$26</formula>
    </cfRule>
  </conditionalFormatting>
  <conditionalFormatting sqref="F27">
    <cfRule type="cellIs" dxfId="195" priority="57" stopIfTrue="1" operator="greaterThan">
      <formula>$E$27</formula>
    </cfRule>
  </conditionalFormatting>
  <conditionalFormatting sqref="F28">
    <cfRule type="cellIs" dxfId="194" priority="58" stopIfTrue="1" operator="greaterThan">
      <formula>$E$28</formula>
    </cfRule>
  </conditionalFormatting>
  <conditionalFormatting sqref="F29">
    <cfRule type="cellIs" dxfId="193" priority="59" stopIfTrue="1" operator="greaterThan">
      <formula>$E$29</formula>
    </cfRule>
  </conditionalFormatting>
  <conditionalFormatting sqref="F30">
    <cfRule type="cellIs" dxfId="192" priority="60" stopIfTrue="1" operator="greaterThan">
      <formula>$E$30</formula>
    </cfRule>
  </conditionalFormatting>
  <conditionalFormatting sqref="F31">
    <cfRule type="cellIs" dxfId="191" priority="61" stopIfTrue="1" operator="greaterThan">
      <formula>$E$31</formula>
    </cfRule>
  </conditionalFormatting>
  <conditionalFormatting sqref="F32">
    <cfRule type="cellIs" dxfId="190" priority="62" stopIfTrue="1" operator="greaterThan">
      <formula>$E$32</formula>
    </cfRule>
  </conditionalFormatting>
  <conditionalFormatting sqref="F33">
    <cfRule type="cellIs" dxfId="189" priority="63" stopIfTrue="1" operator="greaterThan">
      <formula>$E$33</formula>
    </cfRule>
  </conditionalFormatting>
  <conditionalFormatting sqref="F34">
    <cfRule type="cellIs" dxfId="188" priority="64" stopIfTrue="1" operator="greaterThan">
      <formula>$E$34</formula>
    </cfRule>
  </conditionalFormatting>
  <conditionalFormatting sqref="F35">
    <cfRule type="cellIs" dxfId="187" priority="65" stopIfTrue="1" operator="greaterThan">
      <formula>$E$35</formula>
    </cfRule>
  </conditionalFormatting>
  <conditionalFormatting sqref="F36">
    <cfRule type="cellIs" dxfId="186" priority="66" stopIfTrue="1" operator="greaterThan">
      <formula>$E$36</formula>
    </cfRule>
  </conditionalFormatting>
  <conditionalFormatting sqref="F37">
    <cfRule type="cellIs" dxfId="185" priority="67" stopIfTrue="1" operator="greaterThan">
      <formula>$E$37</formula>
    </cfRule>
  </conditionalFormatting>
  <conditionalFormatting sqref="F38">
    <cfRule type="cellIs" dxfId="184" priority="6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workbookViewId="0">
      <selection activeCell="H7" sqref="H7"/>
    </sheetView>
  </sheetViews>
  <sheetFormatPr defaultColWidth="20.85546875" defaultRowHeight="16.5"/>
  <cols>
    <col min="1" max="1" width="26.5703125" style="706" customWidth="1"/>
    <col min="2" max="2" width="20.85546875" style="695" customWidth="1"/>
    <col min="3" max="3" width="24.85546875" style="726" customWidth="1"/>
    <col min="4" max="5" width="20.85546875" style="695" customWidth="1"/>
    <col min="6" max="8" width="20.85546875" style="706" customWidth="1"/>
    <col min="9" max="9" width="27.42578125" style="706" customWidth="1"/>
    <col min="10" max="16384" width="20.85546875" style="706"/>
  </cols>
  <sheetData>
    <row r="1" spans="1:15" ht="28.5" thickBot="1">
      <c r="A1" s="714" t="s">
        <v>75</v>
      </c>
      <c r="B1" s="724"/>
    </row>
    <row r="2" spans="1:15" s="728" customFormat="1" ht="34.5" thickTop="1" thickBot="1">
      <c r="A2" s="732" t="s">
        <v>734</v>
      </c>
      <c r="B2" s="750" t="s">
        <v>1050</v>
      </c>
      <c r="C2" s="750" t="s">
        <v>3</v>
      </c>
      <c r="D2" s="750" t="s">
        <v>1051</v>
      </c>
      <c r="E2" s="750" t="s">
        <v>840</v>
      </c>
      <c r="F2" s="743" t="s">
        <v>796</v>
      </c>
      <c r="G2" s="744" t="s">
        <v>2</v>
      </c>
      <c r="H2" s="742" t="s">
        <v>776</v>
      </c>
      <c r="I2" s="742" t="s">
        <v>4</v>
      </c>
      <c r="J2" s="742" t="s">
        <v>774</v>
      </c>
      <c r="K2" s="742" t="s">
        <v>736</v>
      </c>
      <c r="L2" s="839" t="s">
        <v>801</v>
      </c>
    </row>
    <row r="3" spans="1:15" s="728" customFormat="1" ht="17.25" thickTop="1">
      <c r="A3" s="789" t="s">
        <v>832</v>
      </c>
      <c r="B3" s="1104" t="s">
        <v>832</v>
      </c>
      <c r="C3" s="1105">
        <v>3500</v>
      </c>
      <c r="D3" s="1096">
        <v>708.75</v>
      </c>
      <c r="E3" s="803">
        <f t="shared" ref="E3:E10" si="0">C3-D3</f>
        <v>2791.25</v>
      </c>
      <c r="F3" s="691"/>
      <c r="G3" s="696" t="s">
        <v>658</v>
      </c>
      <c r="H3" s="791"/>
      <c r="I3" s="1218" t="s">
        <v>1134</v>
      </c>
      <c r="J3" s="1213">
        <v>2</v>
      </c>
      <c r="K3" s="1213" t="s">
        <v>842</v>
      </c>
      <c r="L3" s="1215">
        <v>20</v>
      </c>
    </row>
    <row r="4" spans="1:15" s="728" customFormat="1">
      <c r="A4" s="810" t="s">
        <v>833</v>
      </c>
      <c r="B4" s="812" t="s">
        <v>833</v>
      </c>
      <c r="C4" s="1106">
        <v>3500</v>
      </c>
      <c r="D4" s="1096">
        <v>708.74</v>
      </c>
      <c r="E4" s="803">
        <f t="shared" si="0"/>
        <v>2791.26</v>
      </c>
      <c r="F4" s="691"/>
      <c r="G4" s="696">
        <f>F3-F4</f>
        <v>0</v>
      </c>
      <c r="H4" s="791"/>
      <c r="I4" s="1219"/>
      <c r="J4" s="1213"/>
      <c r="K4" s="1213"/>
      <c r="L4" s="1216"/>
      <c r="O4" s="729"/>
    </row>
    <row r="5" spans="1:15" s="728" customFormat="1">
      <c r="A5" s="810" t="s">
        <v>834</v>
      </c>
      <c r="B5" s="812" t="s">
        <v>834</v>
      </c>
      <c r="C5" s="1106">
        <v>3500</v>
      </c>
      <c r="D5" s="1096">
        <v>656.45</v>
      </c>
      <c r="E5" s="803">
        <f t="shared" si="0"/>
        <v>2843.55</v>
      </c>
      <c r="F5" s="691"/>
      <c r="G5" s="696">
        <f>F3-F5</f>
        <v>0</v>
      </c>
      <c r="H5" s="791"/>
      <c r="I5" s="1219"/>
      <c r="J5" s="1213"/>
      <c r="K5" s="1213"/>
      <c r="L5" s="1216"/>
    </row>
    <row r="6" spans="1:15" s="728" customFormat="1">
      <c r="A6" s="810" t="s">
        <v>835</v>
      </c>
      <c r="B6" s="812" t="s">
        <v>835</v>
      </c>
      <c r="C6" s="1106">
        <v>3500</v>
      </c>
      <c r="D6" s="1096">
        <v>656.03</v>
      </c>
      <c r="E6" s="803">
        <f t="shared" si="0"/>
        <v>2843.9700000000003</v>
      </c>
      <c r="F6" s="691"/>
      <c r="G6" s="696">
        <f>F5-F6</f>
        <v>0</v>
      </c>
      <c r="H6" s="791"/>
      <c r="I6" s="1219"/>
      <c r="J6" s="1213"/>
      <c r="K6" s="1213"/>
      <c r="L6" s="1216"/>
      <c r="N6" s="730"/>
    </row>
    <row r="7" spans="1:15" s="728" customFormat="1">
      <c r="A7" s="810" t="s">
        <v>836</v>
      </c>
      <c r="B7" s="812" t="s">
        <v>836</v>
      </c>
      <c r="C7" s="1106">
        <v>3500</v>
      </c>
      <c r="D7" s="1096">
        <v>693.51</v>
      </c>
      <c r="E7" s="803">
        <f t="shared" si="0"/>
        <v>2806.49</v>
      </c>
      <c r="F7" s="691"/>
      <c r="G7" s="696">
        <f>F3-F7</f>
        <v>0</v>
      </c>
      <c r="H7" s="791"/>
      <c r="I7" s="1219"/>
      <c r="J7" s="1213"/>
      <c r="K7" s="1213"/>
      <c r="L7" s="1216"/>
      <c r="O7" s="729"/>
    </row>
    <row r="8" spans="1:15" s="728" customFormat="1">
      <c r="A8" s="810" t="s">
        <v>837</v>
      </c>
      <c r="B8" s="812" t="s">
        <v>837</v>
      </c>
      <c r="C8" s="1106">
        <v>3500</v>
      </c>
      <c r="D8" s="1096">
        <v>693.8</v>
      </c>
      <c r="E8" s="803">
        <f t="shared" si="0"/>
        <v>2806.2</v>
      </c>
      <c r="F8" s="691"/>
      <c r="G8" s="696">
        <f>F7-F8</f>
        <v>0</v>
      </c>
      <c r="H8" s="791"/>
      <c r="I8" s="1219"/>
      <c r="J8" s="1213"/>
      <c r="K8" s="1213"/>
      <c r="L8" s="1216"/>
    </row>
    <row r="9" spans="1:15" s="728" customFormat="1">
      <c r="A9" s="810" t="s">
        <v>838</v>
      </c>
      <c r="B9" s="812" t="s">
        <v>838</v>
      </c>
      <c r="C9" s="1106">
        <v>3500</v>
      </c>
      <c r="D9" s="1096">
        <v>727.2</v>
      </c>
      <c r="E9" s="803">
        <f t="shared" si="0"/>
        <v>2772.8</v>
      </c>
      <c r="F9" s="691"/>
      <c r="G9" s="696">
        <f>F3-F9</f>
        <v>0</v>
      </c>
      <c r="H9" s="791"/>
      <c r="I9" s="1219"/>
      <c r="J9" s="1213"/>
      <c r="K9" s="1213"/>
      <c r="L9" s="1216"/>
      <c r="N9" s="730"/>
    </row>
    <row r="10" spans="1:15" s="728" customFormat="1" ht="17.25" thickBot="1">
      <c r="A10" s="790" t="s">
        <v>839</v>
      </c>
      <c r="B10" s="776" t="s">
        <v>839</v>
      </c>
      <c r="C10" s="811">
        <v>3500</v>
      </c>
      <c r="D10" s="1097">
        <v>727.25</v>
      </c>
      <c r="E10" s="804">
        <f t="shared" si="0"/>
        <v>2772.75</v>
      </c>
      <c r="F10" s="697"/>
      <c r="G10" s="717">
        <f>F9-F10</f>
        <v>0</v>
      </c>
      <c r="H10" s="698"/>
      <c r="I10" s="1220"/>
      <c r="J10" s="1214"/>
      <c r="K10" s="1214"/>
      <c r="L10" s="1217"/>
      <c r="O10" s="729"/>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83" priority="9" stopIfTrue="1" operator="greaterThan">
      <formula>2</formula>
    </cfRule>
  </conditionalFormatting>
  <conditionalFormatting sqref="G5 G7 G9">
    <cfRule type="cellIs" dxfId="182" priority="11" stopIfTrue="1" operator="notBetween">
      <formula>-500</formula>
      <formula>500</formula>
    </cfRule>
  </conditionalFormatting>
  <conditionalFormatting sqref="G4 G6 G8 G10">
    <cfRule type="cellIs" dxfId="181" priority="15" stopIfTrue="1" operator="notBetween">
      <formula>-2</formula>
      <formula>2</formula>
    </cfRule>
  </conditionalFormatting>
  <conditionalFormatting sqref="F3">
    <cfRule type="cellIs" dxfId="180" priority="19" stopIfTrue="1" operator="greaterThan">
      <formula>$E$3</formula>
    </cfRule>
  </conditionalFormatting>
  <conditionalFormatting sqref="F4">
    <cfRule type="cellIs" dxfId="179" priority="20" stopIfTrue="1" operator="greaterThan">
      <formula>$E$4</formula>
    </cfRule>
  </conditionalFormatting>
  <conditionalFormatting sqref="F5">
    <cfRule type="cellIs" dxfId="178" priority="21" stopIfTrue="1" operator="greaterThan">
      <formula>$E$5</formula>
    </cfRule>
  </conditionalFormatting>
  <conditionalFormatting sqref="F6">
    <cfRule type="cellIs" dxfId="177" priority="22" stopIfTrue="1" operator="greaterThan">
      <formula>$E$6</formula>
    </cfRule>
  </conditionalFormatting>
  <conditionalFormatting sqref="F7">
    <cfRule type="cellIs" dxfId="176" priority="23" stopIfTrue="1" operator="greaterThan">
      <formula>$E$7</formula>
    </cfRule>
  </conditionalFormatting>
  <conditionalFormatting sqref="F8">
    <cfRule type="cellIs" dxfId="175" priority="24" stopIfTrue="1" operator="greaterThan">
      <formula>$E$8</formula>
    </cfRule>
  </conditionalFormatting>
  <conditionalFormatting sqref="F9">
    <cfRule type="cellIs" dxfId="174" priority="25" stopIfTrue="1" operator="greaterThan">
      <formula>$E$9</formula>
    </cfRule>
  </conditionalFormatting>
  <conditionalFormatting sqref="F10">
    <cfRule type="cellIs" dxfId="173" priority="26"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topLeftCell="B2" workbookViewId="0">
      <selection activeCell="H8" sqref="H8"/>
    </sheetView>
  </sheetViews>
  <sheetFormatPr defaultColWidth="10.28515625" defaultRowHeight="16.5"/>
  <cols>
    <col min="1" max="1" width="28.140625" style="706" customWidth="1"/>
    <col min="2" max="2" width="21.85546875" style="695" customWidth="1"/>
    <col min="3" max="3" width="25.42578125" style="731" customWidth="1"/>
    <col min="4" max="4" width="18.28515625" style="726" customWidth="1"/>
    <col min="5" max="5" width="24.5703125" style="695" customWidth="1"/>
    <col min="6" max="6" width="19.140625" style="706" customWidth="1"/>
    <col min="7" max="7" width="12" style="706" customWidth="1"/>
    <col min="8" max="8" width="17.85546875" style="706" customWidth="1"/>
    <col min="9" max="9" width="17.7109375" style="706" customWidth="1"/>
    <col min="10" max="10" width="13.42578125" style="706" customWidth="1"/>
    <col min="11" max="11" width="17.7109375" style="706" customWidth="1"/>
    <col min="12" max="12" width="14.7109375" style="706" customWidth="1"/>
    <col min="13" max="13" width="25.85546875" style="706" customWidth="1"/>
    <col min="14" max="16384" width="10.28515625" style="706"/>
  </cols>
  <sheetData>
    <row r="1" spans="1:16" ht="28.5" thickBot="1">
      <c r="A1" s="714" t="s">
        <v>73</v>
      </c>
      <c r="B1" s="724"/>
      <c r="C1" s="725"/>
    </row>
    <row r="2" spans="1:16" s="728" customFormat="1" ht="34.5" thickTop="1" thickBot="1">
      <c r="A2" s="708" t="s">
        <v>734</v>
      </c>
      <c r="B2" s="775" t="s">
        <v>1050</v>
      </c>
      <c r="C2" s="775" t="s">
        <v>3</v>
      </c>
      <c r="D2" s="775" t="s">
        <v>1051</v>
      </c>
      <c r="E2" s="775" t="s">
        <v>798</v>
      </c>
      <c r="F2" s="743" t="s">
        <v>826</v>
      </c>
      <c r="G2" s="744" t="s">
        <v>2</v>
      </c>
      <c r="H2" s="742" t="s">
        <v>776</v>
      </c>
      <c r="I2" s="742" t="s">
        <v>4</v>
      </c>
      <c r="J2" s="707" t="s">
        <v>777</v>
      </c>
      <c r="K2" s="707" t="s">
        <v>740</v>
      </c>
      <c r="L2" s="809" t="s">
        <v>831</v>
      </c>
      <c r="M2" s="718" t="s">
        <v>799</v>
      </c>
    </row>
    <row r="3" spans="1:16" s="728" customFormat="1" ht="17.25" thickTop="1">
      <c r="A3" s="930" t="s">
        <v>822</v>
      </c>
      <c r="B3" s="795" t="s">
        <v>1124</v>
      </c>
      <c r="C3" s="796">
        <v>9000</v>
      </c>
      <c r="D3" s="805">
        <v>2656</v>
      </c>
      <c r="E3" s="1107">
        <f t="shared" ref="E3:E9" si="0">C3-D3</f>
        <v>6344</v>
      </c>
      <c r="F3" s="765"/>
      <c r="G3" s="719" t="s">
        <v>658</v>
      </c>
      <c r="H3" s="689"/>
      <c r="I3" s="1206" t="s">
        <v>1135</v>
      </c>
      <c r="J3" s="1224" t="s">
        <v>825</v>
      </c>
      <c r="K3" s="1224" t="s">
        <v>829</v>
      </c>
      <c r="L3" s="1221">
        <v>12</v>
      </c>
      <c r="M3" s="1203">
        <v>12</v>
      </c>
    </row>
    <row r="4" spans="1:16" s="728" customFormat="1">
      <c r="A4" s="931" t="s">
        <v>1130</v>
      </c>
      <c r="B4" s="797" t="s">
        <v>1125</v>
      </c>
      <c r="C4" s="798">
        <v>9000</v>
      </c>
      <c r="D4" s="806">
        <v>2655</v>
      </c>
      <c r="E4" s="1108">
        <f t="shared" si="0"/>
        <v>6345</v>
      </c>
      <c r="F4" s="808"/>
      <c r="G4" s="696">
        <f>F3-F4</f>
        <v>0</v>
      </c>
      <c r="H4" s="690"/>
      <c r="I4" s="1207"/>
      <c r="J4" s="1225"/>
      <c r="K4" s="1225"/>
      <c r="L4" s="1222"/>
      <c r="M4" s="1204"/>
      <c r="P4" s="729"/>
    </row>
    <row r="5" spans="1:16" s="728" customFormat="1">
      <c r="A5" s="931" t="s">
        <v>823</v>
      </c>
      <c r="B5" s="797" t="s">
        <v>1126</v>
      </c>
      <c r="C5" s="798">
        <v>9000</v>
      </c>
      <c r="D5" s="806">
        <v>2655</v>
      </c>
      <c r="E5" s="1108">
        <f t="shared" si="0"/>
        <v>6345</v>
      </c>
      <c r="F5" s="808"/>
      <c r="G5" s="696">
        <f>F3-F5</f>
        <v>0</v>
      </c>
      <c r="H5" s="690"/>
      <c r="I5" s="1207"/>
      <c r="J5" s="1225"/>
      <c r="K5" s="1225"/>
      <c r="L5" s="1222"/>
      <c r="M5" s="1204"/>
    </row>
    <row r="6" spans="1:16" s="728" customFormat="1">
      <c r="A6" s="931" t="s">
        <v>824</v>
      </c>
      <c r="B6" s="797" t="s">
        <v>1127</v>
      </c>
      <c r="C6" s="798">
        <v>9000</v>
      </c>
      <c r="D6" s="806">
        <v>2656</v>
      </c>
      <c r="E6" s="1108">
        <f t="shared" si="0"/>
        <v>6344</v>
      </c>
      <c r="F6" s="808"/>
      <c r="G6" s="696">
        <f>F3-F6</f>
        <v>0</v>
      </c>
      <c r="H6" s="690"/>
      <c r="I6" s="1207"/>
      <c r="J6" s="1225"/>
      <c r="K6" s="1225"/>
      <c r="L6" s="1222"/>
      <c r="M6" s="1204"/>
      <c r="O6" s="730"/>
    </row>
    <row r="7" spans="1:16" s="728" customFormat="1">
      <c r="A7" s="931" t="s">
        <v>680</v>
      </c>
      <c r="B7" s="797" t="s">
        <v>1128</v>
      </c>
      <c r="C7" s="798">
        <v>9000</v>
      </c>
      <c r="D7" s="806">
        <v>2656</v>
      </c>
      <c r="E7" s="1108">
        <f t="shared" si="0"/>
        <v>6344</v>
      </c>
      <c r="F7" s="808"/>
      <c r="G7" s="696">
        <f>F3-F7</f>
        <v>0</v>
      </c>
      <c r="H7" s="690"/>
      <c r="I7" s="1209"/>
      <c r="J7" s="1226"/>
      <c r="K7" s="1226"/>
      <c r="L7" s="1222"/>
      <c r="M7" s="1204"/>
      <c r="O7" s="730"/>
    </row>
    <row r="8" spans="1:16" s="728" customFormat="1">
      <c r="A8" s="931" t="s">
        <v>681</v>
      </c>
      <c r="B8" s="797" t="s">
        <v>773</v>
      </c>
      <c r="C8" s="798"/>
      <c r="D8" s="806"/>
      <c r="E8" s="1108">
        <f t="shared" si="0"/>
        <v>0</v>
      </c>
      <c r="F8" s="808"/>
      <c r="G8" s="696">
        <f>F3-F8</f>
        <v>0</v>
      </c>
      <c r="H8" s="690"/>
      <c r="I8" s="1209"/>
      <c r="J8" s="1226"/>
      <c r="K8" s="1226"/>
      <c r="L8" s="1222"/>
      <c r="M8" s="1204"/>
      <c r="O8" s="730"/>
    </row>
    <row r="9" spans="1:16" s="728" customFormat="1" ht="17.25" thickBot="1">
      <c r="A9" s="932" t="s">
        <v>662</v>
      </c>
      <c r="B9" s="799" t="s">
        <v>1129</v>
      </c>
      <c r="C9" s="800">
        <v>9000</v>
      </c>
      <c r="D9" s="807">
        <v>2655</v>
      </c>
      <c r="E9" s="1109">
        <f t="shared" si="0"/>
        <v>6345</v>
      </c>
      <c r="F9" s="767"/>
      <c r="G9" s="717">
        <f>F3-F9</f>
        <v>0</v>
      </c>
      <c r="H9" s="692"/>
      <c r="I9" s="1208"/>
      <c r="J9" s="1227"/>
      <c r="K9" s="1227"/>
      <c r="L9" s="1223"/>
      <c r="M9" s="1205"/>
      <c r="P9" s="729"/>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72" priority="6" stopIfTrue="1" operator="notBetween">
      <formula>-100</formula>
      <formula>100</formula>
    </cfRule>
  </conditionalFormatting>
  <conditionalFormatting sqref="F3">
    <cfRule type="cellIs" dxfId="171" priority="8" stopIfTrue="1" operator="greaterThan">
      <formula>$E$3</formula>
    </cfRule>
  </conditionalFormatting>
  <conditionalFormatting sqref="F4">
    <cfRule type="cellIs" dxfId="170" priority="9" stopIfTrue="1" operator="greaterThan">
      <formula>$E$4</formula>
    </cfRule>
  </conditionalFormatting>
  <conditionalFormatting sqref="F5">
    <cfRule type="cellIs" dxfId="169" priority="10" stopIfTrue="1" operator="greaterThan">
      <formula>$E$5</formula>
    </cfRule>
  </conditionalFormatting>
  <conditionalFormatting sqref="F6">
    <cfRule type="cellIs" dxfId="168" priority="11" stopIfTrue="1" operator="greaterThan">
      <formula>$E$6</formula>
    </cfRule>
  </conditionalFormatting>
  <conditionalFormatting sqref="F7">
    <cfRule type="cellIs" dxfId="167" priority="12" stopIfTrue="1" operator="greaterThan">
      <formula>$E$7</formula>
    </cfRule>
  </conditionalFormatting>
  <conditionalFormatting sqref="F8">
    <cfRule type="cellIs" dxfId="166" priority="13" stopIfTrue="1" operator="greaterThan">
      <formula>$E$8</formula>
    </cfRule>
  </conditionalFormatting>
  <conditionalFormatting sqref="F9">
    <cfRule type="cellIs" dxfId="165"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1"/>
  <sheetViews>
    <sheetView workbookViewId="0">
      <selection activeCell="H5" sqref="H5"/>
    </sheetView>
  </sheetViews>
  <sheetFormatPr defaultColWidth="10.28515625" defaultRowHeight="16.5"/>
  <cols>
    <col min="1" max="1" width="27.42578125" style="706" customWidth="1"/>
    <col min="2" max="2" width="24.42578125" style="695" customWidth="1"/>
    <col min="3" max="3" width="24.7109375" style="726" customWidth="1"/>
    <col min="4" max="4" width="17.5703125" style="695" customWidth="1"/>
    <col min="5" max="5" width="32.28515625" style="695" customWidth="1"/>
    <col min="6" max="6" width="20.5703125" style="693" customWidth="1"/>
    <col min="7" max="7" width="15.85546875" style="706" customWidth="1"/>
    <col min="8" max="8" width="12.5703125" style="706" customWidth="1"/>
    <col min="9" max="9" width="19.28515625" style="693" customWidth="1"/>
    <col min="10" max="10" width="10.28515625" style="706"/>
    <col min="11" max="11" width="15.28515625" style="706" customWidth="1"/>
    <col min="12" max="12" width="15" style="706" customWidth="1"/>
    <col min="13" max="13" width="21.28515625" style="706" customWidth="1"/>
    <col min="14" max="16384" width="10.28515625" style="706"/>
  </cols>
  <sheetData>
    <row r="1" spans="1:16" ht="28.5" thickBot="1">
      <c r="A1" s="714" t="s">
        <v>862</v>
      </c>
      <c r="B1" s="724"/>
    </row>
    <row r="2" spans="1:16" s="728" customFormat="1" ht="34.5" thickTop="1" thickBot="1">
      <c r="A2" s="708" t="s">
        <v>734</v>
      </c>
      <c r="B2" s="775" t="s">
        <v>1050</v>
      </c>
      <c r="C2" s="775" t="s">
        <v>3</v>
      </c>
      <c r="D2" s="775" t="s">
        <v>1051</v>
      </c>
      <c r="E2" s="775" t="s">
        <v>875</v>
      </c>
      <c r="F2" s="709" t="s">
        <v>796</v>
      </c>
      <c r="G2" s="744" t="s">
        <v>2</v>
      </c>
      <c r="H2" s="742" t="s">
        <v>776</v>
      </c>
      <c r="I2" s="742" t="s">
        <v>4</v>
      </c>
      <c r="J2" s="711" t="s">
        <v>774</v>
      </c>
      <c r="K2" s="711" t="s">
        <v>736</v>
      </c>
      <c r="L2" s="711" t="s">
        <v>863</v>
      </c>
      <c r="M2" s="711" t="s">
        <v>801</v>
      </c>
    </row>
    <row r="3" spans="1:16" s="728" customFormat="1" ht="17.25" thickTop="1">
      <c r="A3" s="773" t="s">
        <v>866</v>
      </c>
      <c r="B3" s="814" t="s">
        <v>859</v>
      </c>
      <c r="C3" s="815">
        <v>14000</v>
      </c>
      <c r="D3" s="1095">
        <v>2237.3000000000002</v>
      </c>
      <c r="E3" s="1110">
        <f>C3-D3</f>
        <v>11762.7</v>
      </c>
      <c r="F3" s="765"/>
      <c r="G3" s="719" t="s">
        <v>864</v>
      </c>
      <c r="H3" s="689"/>
      <c r="I3" s="1228" t="s">
        <v>1135</v>
      </c>
      <c r="J3" s="1224" t="s">
        <v>876</v>
      </c>
      <c r="K3" s="1224" t="s">
        <v>877</v>
      </c>
      <c r="L3" s="1224">
        <v>12</v>
      </c>
      <c r="M3" s="1229">
        <v>12</v>
      </c>
    </row>
    <row r="4" spans="1:16" s="728" customFormat="1">
      <c r="A4" s="813" t="s">
        <v>867</v>
      </c>
      <c r="B4" s="816" t="s">
        <v>860</v>
      </c>
      <c r="C4" s="817">
        <v>14000</v>
      </c>
      <c r="D4" s="1096">
        <v>2232.62</v>
      </c>
      <c r="E4" s="1111">
        <f t="shared" ref="E4:E10" si="0">C4-D4</f>
        <v>11767.380000000001</v>
      </c>
      <c r="F4" s="808"/>
      <c r="G4" s="696">
        <f>F3-F4</f>
        <v>0</v>
      </c>
      <c r="H4" s="690"/>
      <c r="I4" s="1207"/>
      <c r="J4" s="1225"/>
      <c r="K4" s="1225"/>
      <c r="L4" s="1225"/>
      <c r="M4" s="1216"/>
      <c r="P4" s="729"/>
    </row>
    <row r="5" spans="1:16" s="728" customFormat="1">
      <c r="A5" s="813" t="s">
        <v>868</v>
      </c>
      <c r="B5" s="816" t="s">
        <v>865</v>
      </c>
      <c r="C5" s="817">
        <v>14000</v>
      </c>
      <c r="D5" s="1096">
        <v>2166.85</v>
      </c>
      <c r="E5" s="1111">
        <f t="shared" si="0"/>
        <v>11833.15</v>
      </c>
      <c r="F5" s="808"/>
      <c r="G5" s="696">
        <f>F3-F5</f>
        <v>0</v>
      </c>
      <c r="H5" s="690"/>
      <c r="I5" s="1207"/>
      <c r="J5" s="1225"/>
      <c r="K5" s="1225"/>
      <c r="L5" s="1225"/>
      <c r="M5" s="1216"/>
    </row>
    <row r="6" spans="1:16" s="728" customFormat="1">
      <c r="A6" s="813" t="s">
        <v>869</v>
      </c>
      <c r="B6" s="816" t="s">
        <v>861</v>
      </c>
      <c r="C6" s="817">
        <v>14000</v>
      </c>
      <c r="D6" s="1096">
        <v>2310.85</v>
      </c>
      <c r="E6" s="1111">
        <f t="shared" si="0"/>
        <v>11689.15</v>
      </c>
      <c r="F6" s="808"/>
      <c r="G6" s="696">
        <f>F3-F6</f>
        <v>0</v>
      </c>
      <c r="H6" s="690"/>
      <c r="I6" s="1207"/>
      <c r="J6" s="1225"/>
      <c r="K6" s="1225"/>
      <c r="L6" s="1225"/>
      <c r="M6" s="1216"/>
      <c r="O6" s="730"/>
    </row>
    <row r="7" spans="1:16" s="728" customFormat="1">
      <c r="A7" s="813" t="s">
        <v>871</v>
      </c>
      <c r="B7" s="816" t="s">
        <v>870</v>
      </c>
      <c r="C7" s="817">
        <v>14000</v>
      </c>
      <c r="D7" s="1096">
        <v>2255.52</v>
      </c>
      <c r="E7" s="1111">
        <f t="shared" si="0"/>
        <v>11744.48</v>
      </c>
      <c r="F7" s="808"/>
      <c r="G7" s="696">
        <f>F3-F7</f>
        <v>0</v>
      </c>
      <c r="H7" s="690"/>
      <c r="I7" s="1207"/>
      <c r="J7" s="1225"/>
      <c r="K7" s="1225"/>
      <c r="L7" s="1225"/>
      <c r="M7" s="1216"/>
      <c r="P7" s="729"/>
    </row>
    <row r="8" spans="1:16" s="728" customFormat="1">
      <c r="A8" s="813" t="s">
        <v>872</v>
      </c>
      <c r="B8" s="816" t="s">
        <v>773</v>
      </c>
      <c r="C8" s="817"/>
      <c r="D8" s="1096"/>
      <c r="E8" s="1111">
        <f t="shared" si="0"/>
        <v>0</v>
      </c>
      <c r="F8" s="808"/>
      <c r="G8" s="696">
        <f>F3-F8</f>
        <v>0</v>
      </c>
      <c r="H8" s="690"/>
      <c r="I8" s="1207"/>
      <c r="J8" s="1225"/>
      <c r="K8" s="1225"/>
      <c r="L8" s="1225"/>
      <c r="M8" s="1216"/>
    </row>
    <row r="9" spans="1:16" s="728" customFormat="1">
      <c r="A9" s="813" t="s">
        <v>873</v>
      </c>
      <c r="B9" s="816" t="s">
        <v>773</v>
      </c>
      <c r="C9" s="817"/>
      <c r="D9" s="1096"/>
      <c r="E9" s="1111">
        <f t="shared" si="0"/>
        <v>0</v>
      </c>
      <c r="F9" s="808"/>
      <c r="G9" s="696">
        <f>F3-F9</f>
        <v>0</v>
      </c>
      <c r="H9" s="690"/>
      <c r="I9" s="1207"/>
      <c r="J9" s="1225"/>
      <c r="K9" s="1225"/>
      <c r="L9" s="1225"/>
      <c r="M9" s="1216"/>
      <c r="O9" s="730"/>
    </row>
    <row r="10" spans="1:16" s="728" customFormat="1" ht="17.25" thickBot="1">
      <c r="A10" s="774" t="s">
        <v>874</v>
      </c>
      <c r="B10" s="818" t="s">
        <v>874</v>
      </c>
      <c r="C10" s="819">
        <v>14000</v>
      </c>
      <c r="D10" s="1097">
        <v>2142.0300000000002</v>
      </c>
      <c r="E10" s="1112">
        <f t="shared" si="0"/>
        <v>11857.97</v>
      </c>
      <c r="F10" s="767"/>
      <c r="G10" s="717">
        <f>F3-F10</f>
        <v>0</v>
      </c>
      <c r="H10" s="692"/>
      <c r="I10" s="1208"/>
      <c r="J10" s="1227"/>
      <c r="K10" s="1227"/>
      <c r="L10" s="1227"/>
      <c r="M10" s="1217"/>
      <c r="P10" s="729"/>
    </row>
    <row r="11" spans="1:16" ht="17.25" thickTop="1"/>
  </sheetData>
  <sheetProtection password="AAE5" sheet="1" objects="1" scenarios="1" selectLockedCells="1"/>
  <mergeCells count="5">
    <mergeCell ref="I3:I10"/>
    <mergeCell ref="M3:M10"/>
    <mergeCell ref="K3:K10"/>
    <mergeCell ref="L3:L10"/>
    <mergeCell ref="J3:J10"/>
  </mergeCells>
  <phoneticPr fontId="35" type="noConversion"/>
  <conditionalFormatting sqref="F3">
    <cfRule type="cellIs" dxfId="164" priority="9" stopIfTrue="1" operator="greaterThan">
      <formula>$E$3</formula>
    </cfRule>
  </conditionalFormatting>
  <conditionalFormatting sqref="F4">
    <cfRule type="cellIs" dxfId="163" priority="10" stopIfTrue="1" operator="greaterThan">
      <formula>$E$4</formula>
    </cfRule>
  </conditionalFormatting>
  <conditionalFormatting sqref="F5">
    <cfRule type="cellIs" dxfId="162" priority="11" stopIfTrue="1" operator="greaterThan">
      <formula>$E$5</formula>
    </cfRule>
  </conditionalFormatting>
  <conditionalFormatting sqref="F6">
    <cfRule type="cellIs" dxfId="161" priority="12" stopIfTrue="1" operator="greaterThan">
      <formula>$E$6</formula>
    </cfRule>
  </conditionalFormatting>
  <conditionalFormatting sqref="F7">
    <cfRule type="cellIs" dxfId="160" priority="13" stopIfTrue="1" operator="greaterThan">
      <formula>$E$7</formula>
    </cfRule>
  </conditionalFormatting>
  <conditionalFormatting sqref="F8">
    <cfRule type="cellIs" dxfId="159" priority="14" stopIfTrue="1" operator="greaterThan">
      <formula>$E$8</formula>
    </cfRule>
  </conditionalFormatting>
  <conditionalFormatting sqref="F9">
    <cfRule type="cellIs" dxfId="158" priority="15" stopIfTrue="1" operator="greaterThan">
      <formula>$E$9</formula>
    </cfRule>
  </conditionalFormatting>
  <conditionalFormatting sqref="F10">
    <cfRule type="cellIs" dxfId="157" priority="16" stopIfTrue="1" operator="greaterThan">
      <formula>$E$10</formula>
    </cfRule>
  </conditionalFormatting>
  <conditionalFormatting sqref="G4:G10">
    <cfRule type="cellIs" dxfId="156" priority="17" stopIfTrue="1" operator="notBetween">
      <formula>-100</formula>
      <formula>100</formula>
    </cfRule>
  </conditionalFormatting>
  <conditionalFormatting sqref="D3">
    <cfRule type="cellIs" dxfId="155" priority="8" stopIfTrue="1" operator="greaterThan">
      <formula>$E$3</formula>
    </cfRule>
  </conditionalFormatting>
  <conditionalFormatting sqref="D4">
    <cfRule type="cellIs" dxfId="154" priority="7" stopIfTrue="1" operator="greaterThan">
      <formula>$E$4</formula>
    </cfRule>
  </conditionalFormatting>
  <conditionalFormatting sqref="D5">
    <cfRule type="cellIs" dxfId="153" priority="6" stopIfTrue="1" operator="greaterThan">
      <formula>$E$5</formula>
    </cfRule>
  </conditionalFormatting>
  <conditionalFormatting sqref="D6">
    <cfRule type="cellIs" dxfId="152" priority="5" stopIfTrue="1" operator="greaterThan">
      <formula>$E$6</formula>
    </cfRule>
  </conditionalFormatting>
  <conditionalFormatting sqref="D7">
    <cfRule type="cellIs" dxfId="151" priority="4" stopIfTrue="1" operator="greaterThan">
      <formula>$E$7</formula>
    </cfRule>
  </conditionalFormatting>
  <conditionalFormatting sqref="D8">
    <cfRule type="cellIs" dxfId="150" priority="3" stopIfTrue="1" operator="greaterThan">
      <formula>$E$8</formula>
    </cfRule>
  </conditionalFormatting>
  <conditionalFormatting sqref="D9">
    <cfRule type="cellIs" dxfId="149" priority="2" stopIfTrue="1" operator="greaterThan">
      <formula>$E$9</formula>
    </cfRule>
  </conditionalFormatting>
  <conditionalFormatting sqref="D10">
    <cfRule type="cellIs" dxfId="148" priority="1" stopIfTrue="1" operator="greaterThan">
      <formula>$E$10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workbookViewId="0">
      <selection activeCell="F3" sqref="F3"/>
    </sheetView>
  </sheetViews>
  <sheetFormatPr defaultColWidth="10.28515625" defaultRowHeight="16.5"/>
  <cols>
    <col min="1" max="1" width="26.42578125" style="706" customWidth="1"/>
    <col min="2" max="2" width="17.28515625" style="695" customWidth="1"/>
    <col min="3" max="3" width="26.85546875" style="731" customWidth="1"/>
    <col min="4" max="4" width="18.28515625" style="726" customWidth="1"/>
    <col min="5" max="5" width="25" style="695" customWidth="1"/>
    <col min="6" max="6" width="22.5703125" style="693" customWidth="1"/>
    <col min="7" max="7" width="12.28515625" style="706" customWidth="1"/>
    <col min="8" max="8" width="12" style="706" customWidth="1"/>
    <col min="9" max="9" width="17.85546875" style="706" customWidth="1"/>
    <col min="10" max="10" width="10.28515625" style="706"/>
    <col min="11" max="11" width="16.5703125" style="706" customWidth="1"/>
    <col min="12" max="12" width="21.7109375" style="706" customWidth="1"/>
    <col min="13" max="13" width="23.85546875" style="706" customWidth="1"/>
    <col min="14" max="16384" width="10.28515625" style="706"/>
  </cols>
  <sheetData>
    <row r="1" spans="1:16" ht="28.5" thickBot="1">
      <c r="A1" s="714" t="s">
        <v>676</v>
      </c>
      <c r="B1" s="724"/>
      <c r="C1" s="725"/>
    </row>
    <row r="2" spans="1:16" s="728" customFormat="1" ht="34.5" thickTop="1" thickBot="1">
      <c r="A2" s="708" t="s">
        <v>734</v>
      </c>
      <c r="B2" s="775" t="s">
        <v>1050</v>
      </c>
      <c r="C2" s="775" t="s">
        <v>3</v>
      </c>
      <c r="D2" s="775" t="s">
        <v>1051</v>
      </c>
      <c r="E2" s="775" t="s">
        <v>798</v>
      </c>
      <c r="F2" s="709" t="s">
        <v>796</v>
      </c>
      <c r="G2" s="744" t="s">
        <v>2</v>
      </c>
      <c r="H2" s="742" t="s">
        <v>776</v>
      </c>
      <c r="I2" s="742" t="s">
        <v>4</v>
      </c>
      <c r="J2" s="707" t="s">
        <v>800</v>
      </c>
      <c r="K2" s="742" t="s">
        <v>827</v>
      </c>
      <c r="L2" s="694" t="s">
        <v>830</v>
      </c>
      <c r="M2" s="711" t="s">
        <v>801</v>
      </c>
    </row>
    <row r="3" spans="1:16" s="728" customFormat="1" ht="17.25" thickTop="1">
      <c r="A3" s="794" t="s">
        <v>818</v>
      </c>
      <c r="B3" s="795" t="s">
        <v>677</v>
      </c>
      <c r="C3" s="796">
        <v>7000</v>
      </c>
      <c r="D3" s="1091">
        <v>5815.24</v>
      </c>
      <c r="E3" s="802">
        <f>C3-D3</f>
        <v>1184.7600000000002</v>
      </c>
      <c r="F3" s="689"/>
      <c r="G3" s="719" t="s">
        <v>675</v>
      </c>
      <c r="H3" s="702"/>
      <c r="I3" s="1206" t="s">
        <v>682</v>
      </c>
      <c r="J3" s="1224" t="s">
        <v>825</v>
      </c>
      <c r="K3" s="1233" t="s">
        <v>828</v>
      </c>
      <c r="L3" s="1226">
        <v>12</v>
      </c>
      <c r="M3" s="1230">
        <v>20</v>
      </c>
    </row>
    <row r="4" spans="1:16" s="728" customFormat="1">
      <c r="A4" s="792" t="s">
        <v>819</v>
      </c>
      <c r="B4" s="797" t="s">
        <v>1136</v>
      </c>
      <c r="C4" s="798">
        <v>7000</v>
      </c>
      <c r="D4" s="1092">
        <v>5621</v>
      </c>
      <c r="E4" s="803">
        <f>C4-D4</f>
        <v>1379</v>
      </c>
      <c r="F4" s="691"/>
      <c r="G4" s="696">
        <f>F3-F4</f>
        <v>0</v>
      </c>
      <c r="H4" s="791"/>
      <c r="I4" s="1207"/>
      <c r="J4" s="1225"/>
      <c r="K4" s="1234"/>
      <c r="L4" s="1234"/>
      <c r="M4" s="1231"/>
      <c r="P4" s="729"/>
    </row>
    <row r="5" spans="1:16" s="728" customFormat="1">
      <c r="A5" s="792" t="s">
        <v>820</v>
      </c>
      <c r="B5" s="1113" t="s">
        <v>820</v>
      </c>
      <c r="C5" s="798">
        <v>7000</v>
      </c>
      <c r="D5" s="1092">
        <v>5770.7</v>
      </c>
      <c r="E5" s="803">
        <f>C5-D5</f>
        <v>1229.3000000000002</v>
      </c>
      <c r="F5" s="691"/>
      <c r="G5" s="696">
        <f>F3-F5</f>
        <v>0</v>
      </c>
      <c r="H5" s="791"/>
      <c r="I5" s="1207"/>
      <c r="J5" s="1225"/>
      <c r="K5" s="1234"/>
      <c r="L5" s="1234"/>
      <c r="M5" s="1231"/>
    </row>
    <row r="6" spans="1:16" s="728" customFormat="1" ht="17.25" thickBot="1">
      <c r="A6" s="793" t="s">
        <v>821</v>
      </c>
      <c r="B6" s="799" t="s">
        <v>821</v>
      </c>
      <c r="C6" s="800">
        <v>7000</v>
      </c>
      <c r="D6" s="1093">
        <v>5771.82</v>
      </c>
      <c r="E6" s="804">
        <f>C6-D6</f>
        <v>1228.1800000000003</v>
      </c>
      <c r="F6" s="697"/>
      <c r="G6" s="717">
        <f>F3-F6</f>
        <v>0</v>
      </c>
      <c r="H6" s="698"/>
      <c r="I6" s="1208"/>
      <c r="J6" s="1227"/>
      <c r="K6" s="1235"/>
      <c r="L6" s="1235"/>
      <c r="M6" s="1232"/>
      <c r="O6" s="730"/>
    </row>
    <row r="7" spans="1:16" ht="17.25" thickTop="1">
      <c r="E7" s="801"/>
    </row>
  </sheetData>
  <sheetProtection password="C56C" sheet="1" objects="1" scenarios="1" selectLockedCells="1"/>
  <mergeCells count="5">
    <mergeCell ref="I3:I6"/>
    <mergeCell ref="M3:M6"/>
    <mergeCell ref="J3:J6"/>
    <mergeCell ref="K3:K6"/>
    <mergeCell ref="L3:L6"/>
  </mergeCells>
  <phoneticPr fontId="35" type="noConversion"/>
  <conditionalFormatting sqref="G4:G6">
    <cfRule type="cellIs" dxfId="147" priority="7" stopIfTrue="1" operator="notBetween">
      <formula>-250</formula>
      <formula>250</formula>
    </cfRule>
  </conditionalFormatting>
  <conditionalFormatting sqref="F3">
    <cfRule type="cellIs" dxfId="146" priority="9" stopIfTrue="1" operator="greaterThan">
      <formula>$E$3</formula>
    </cfRule>
  </conditionalFormatting>
  <conditionalFormatting sqref="F4">
    <cfRule type="cellIs" dxfId="145" priority="10" stopIfTrue="1" operator="greaterThan">
      <formula>$E$4</formula>
    </cfRule>
  </conditionalFormatting>
  <conditionalFormatting sqref="F5">
    <cfRule type="cellIs" dxfId="144" priority="11" stopIfTrue="1" operator="greaterThan">
      <formula>$E$5</formula>
    </cfRule>
  </conditionalFormatting>
  <conditionalFormatting sqref="F6">
    <cfRule type="cellIs" dxfId="143" priority="12"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6"/>
  <sheetViews>
    <sheetView zoomScaleNormal="75" workbookViewId="0">
      <selection activeCell="H4" sqref="H4"/>
    </sheetView>
  </sheetViews>
  <sheetFormatPr defaultColWidth="10.28515625" defaultRowHeight="16.5"/>
  <cols>
    <col min="1" max="1" width="29.28515625" style="706" customWidth="1"/>
    <col min="2" max="2" width="23.140625" style="695" customWidth="1"/>
    <col min="3" max="3" width="27" style="726" customWidth="1"/>
    <col min="4" max="4" width="27.140625" style="695" customWidth="1"/>
    <col min="5" max="5" width="20.85546875" style="695" customWidth="1"/>
    <col min="6" max="6" width="20.7109375" style="706" customWidth="1"/>
    <col min="7" max="7" width="15.28515625" style="706" customWidth="1"/>
    <col min="8" max="8" width="9.28515625" style="706" customWidth="1"/>
    <col min="9" max="9" width="17.140625" style="706" customWidth="1"/>
    <col min="10" max="10" width="11.42578125" style="706" customWidth="1"/>
    <col min="11" max="11" width="17.140625" style="706" customWidth="1"/>
    <col min="12" max="12" width="16.140625" style="706" customWidth="1"/>
    <col min="13" max="13" width="21" style="706" customWidth="1"/>
    <col min="14" max="16384" width="10.28515625" style="706"/>
  </cols>
  <sheetData>
    <row r="1" spans="1:16" ht="28.5" thickBot="1">
      <c r="A1" s="714" t="s">
        <v>76</v>
      </c>
      <c r="B1" s="724"/>
    </row>
    <row r="2" spans="1:16" s="728" customFormat="1" ht="34.5" thickTop="1" thickBot="1">
      <c r="A2" s="732" t="s">
        <v>734</v>
      </c>
      <c r="B2" s="750" t="s">
        <v>1050</v>
      </c>
      <c r="C2" s="750" t="s">
        <v>3</v>
      </c>
      <c r="D2" s="750" t="s">
        <v>1051</v>
      </c>
      <c r="E2" s="750" t="s">
        <v>798</v>
      </c>
      <c r="F2" s="743" t="s">
        <v>796</v>
      </c>
      <c r="G2" s="744" t="s">
        <v>2</v>
      </c>
      <c r="H2" s="742" t="s">
        <v>776</v>
      </c>
      <c r="I2" s="742" t="s">
        <v>4</v>
      </c>
      <c r="J2" s="711" t="s">
        <v>774</v>
      </c>
      <c r="K2" s="711" t="s">
        <v>736</v>
      </c>
      <c r="L2" s="711" t="s">
        <v>831</v>
      </c>
      <c r="M2" s="718" t="s">
        <v>799</v>
      </c>
    </row>
    <row r="3" spans="1:16" s="728" customFormat="1" ht="17.25" thickTop="1">
      <c r="A3" s="933" t="s">
        <v>679</v>
      </c>
      <c r="B3" s="795" t="s">
        <v>1138</v>
      </c>
      <c r="C3" s="1116">
        <v>13000</v>
      </c>
      <c r="D3" s="1095">
        <v>3974.5</v>
      </c>
      <c r="E3" s="1119">
        <f>C3-D3</f>
        <v>9025.5</v>
      </c>
      <c r="F3" s="765"/>
      <c r="G3" s="719" t="s">
        <v>78</v>
      </c>
      <c r="H3" s="702"/>
      <c r="I3" s="1206" t="s">
        <v>682</v>
      </c>
      <c r="J3" s="1230" t="s">
        <v>825</v>
      </c>
      <c r="K3" s="1230" t="s">
        <v>829</v>
      </c>
      <c r="L3" s="1230">
        <v>12</v>
      </c>
      <c r="M3" s="1229">
        <v>12</v>
      </c>
    </row>
    <row r="4" spans="1:16" s="728" customFormat="1">
      <c r="A4" s="1114" t="s">
        <v>678</v>
      </c>
      <c r="B4" s="797" t="s">
        <v>1139</v>
      </c>
      <c r="C4" s="1117">
        <v>13000</v>
      </c>
      <c r="D4" s="1096">
        <v>3830.42</v>
      </c>
      <c r="E4" s="1120">
        <f t="shared" ref="E4:E5" si="0">C4-D4</f>
        <v>9169.58</v>
      </c>
      <c r="F4" s="766"/>
      <c r="G4" s="720">
        <f>F3-F4</f>
        <v>0</v>
      </c>
      <c r="H4" s="703"/>
      <c r="I4" s="1236"/>
      <c r="J4" s="1142"/>
      <c r="K4" s="1142"/>
      <c r="L4" s="1142"/>
      <c r="M4" s="1204"/>
      <c r="P4" s="729"/>
    </row>
    <row r="5" spans="1:16" s="728" customFormat="1" ht="17.25" thickBot="1">
      <c r="A5" s="1115" t="s">
        <v>1137</v>
      </c>
      <c r="B5" s="799" t="s">
        <v>1140</v>
      </c>
      <c r="C5" s="1118">
        <v>13000</v>
      </c>
      <c r="D5" s="1097">
        <v>3783.82</v>
      </c>
      <c r="E5" s="1121">
        <f t="shared" si="0"/>
        <v>9216.18</v>
      </c>
      <c r="F5" s="767"/>
      <c r="G5" s="717">
        <f>F3-F5</f>
        <v>0</v>
      </c>
      <c r="H5" s="698"/>
      <c r="I5" s="1237"/>
      <c r="J5" s="1232"/>
      <c r="K5" s="1232"/>
      <c r="L5" s="1232"/>
      <c r="M5" s="1217"/>
      <c r="P5" s="729"/>
    </row>
    <row r="6" spans="1:16" ht="17.25" thickTop="1"/>
  </sheetData>
  <sheetProtection password="AAE5" sheet="1" objects="1" scenarios="1" selectLockedCells="1"/>
  <mergeCells count="5">
    <mergeCell ref="I3:I5"/>
    <mergeCell ref="J3:J5"/>
    <mergeCell ref="K3:K5"/>
    <mergeCell ref="L3:L5"/>
    <mergeCell ref="M3:M5"/>
  </mergeCells>
  <phoneticPr fontId="35" type="noConversion"/>
  <conditionalFormatting sqref="G5">
    <cfRule type="cellIs" dxfId="142" priority="10" stopIfTrue="1" operator="notBetween">
      <formula>-250</formula>
      <formula>250</formula>
    </cfRule>
  </conditionalFormatting>
  <conditionalFormatting sqref="H3:H5">
    <cfRule type="cellIs" dxfId="141" priority="6" stopIfTrue="1" operator="greaterThan">
      <formula>4</formula>
    </cfRule>
  </conditionalFormatting>
  <conditionalFormatting sqref="F3:F5">
    <cfRule type="cellIs" dxfId="140" priority="7" stopIfTrue="1" operator="greaterThan">
      <formula>10000</formula>
    </cfRule>
  </conditionalFormatting>
  <conditionalFormatting sqref="G4">
    <cfRule type="cellIs" dxfId="139" priority="4" stopIfTrue="1" operator="notBetween">
      <formula>-250</formula>
      <formula>250</formula>
    </cfRule>
  </conditionalFormatting>
  <conditionalFormatting sqref="D3">
    <cfRule type="cellIs" dxfId="138" priority="3" stopIfTrue="1" operator="greaterThan">
      <formula>$E$3</formula>
    </cfRule>
  </conditionalFormatting>
  <conditionalFormatting sqref="D4">
    <cfRule type="cellIs" dxfId="137" priority="2" stopIfTrue="1" operator="greaterThan">
      <formula>$E$4</formula>
    </cfRule>
  </conditionalFormatting>
  <conditionalFormatting sqref="D5">
    <cfRule type="cellIs" dxfId="136" priority="1" stopIfTrue="1" operator="greaterThan">
      <formula>$E$5</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5"/>
  <sheetViews>
    <sheetView tabSelected="1" workbookViewId="0">
      <selection activeCell="A15" sqref="A15"/>
    </sheetView>
  </sheetViews>
  <sheetFormatPr defaultRowHeight="12.75"/>
  <cols>
    <col min="1" max="1" width="95.28515625" customWidth="1"/>
  </cols>
  <sheetData>
    <row r="1" spans="1:1" ht="15.75">
      <c r="A1" s="840" t="s">
        <v>1141</v>
      </c>
    </row>
    <row r="2" spans="1:1" ht="15.75">
      <c r="A2" s="840" t="s">
        <v>1156</v>
      </c>
    </row>
    <row r="3" spans="1:1" ht="15.75">
      <c r="A3" s="840" t="s">
        <v>1142</v>
      </c>
    </row>
    <row r="4" spans="1:1" ht="15.75">
      <c r="A4" s="840" t="s">
        <v>1143</v>
      </c>
    </row>
    <row r="5" spans="1:1" ht="15.75">
      <c r="A5" s="840" t="s">
        <v>5</v>
      </c>
    </row>
  </sheetData>
  <sheetProtection password="AAE5" sheet="1" objects="1" scenarios="1" selectLockedCells="1"/>
  <phoneticPr fontId="4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83</v>
      </c>
      <c r="B1" s="454"/>
      <c r="C1" s="1238" t="e">
        <f ca="1">IF(AND(AU5="Pass",AU6="Pass",AU7="Pass",AU8="Pass",AU10="Pass",AU11="Pass",AU12="Pass",AU13="Pass"),"Pass","Fail")</f>
        <v>#REF!</v>
      </c>
      <c r="D1" s="1238"/>
      <c r="E1" s="1238"/>
      <c r="F1" s="1238"/>
      <c r="G1" s="1238"/>
      <c r="H1" s="1238"/>
      <c r="I1" s="1238"/>
      <c r="J1" s="1238"/>
      <c r="K1" s="1238"/>
      <c r="L1" s="1238"/>
      <c r="M1" s="1238"/>
      <c r="N1" s="1239"/>
      <c r="O1" s="1239"/>
      <c r="P1" s="1239"/>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80</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478</v>
      </c>
      <c r="B3" s="101" t="s">
        <v>479</v>
      </c>
      <c r="C3" s="102" t="s">
        <v>480</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277</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311</v>
      </c>
      <c r="B5" s="276" t="s">
        <v>483</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312</v>
      </c>
      <c r="B6" s="276" t="s">
        <v>486</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313</v>
      </c>
      <c r="B7" s="276" t="s">
        <v>184</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314</v>
      </c>
      <c r="B8" s="276" t="s">
        <v>486</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276</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481</v>
      </c>
      <c r="B10" s="276" t="s">
        <v>484</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482</v>
      </c>
      <c r="B11" s="276" t="s">
        <v>487</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85</v>
      </c>
      <c r="B12" s="276" t="s">
        <v>485</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86</v>
      </c>
      <c r="B13" s="276" t="s">
        <v>488</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307</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88</v>
      </c>
      <c r="B15" s="115" t="s">
        <v>286</v>
      </c>
      <c r="C15" s="352"/>
      <c r="D15" s="106" t="s">
        <v>315</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316</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318</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317</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321</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322</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323</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324</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89</v>
      </c>
      <c r="B23" s="115" t="s">
        <v>287</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79</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D10" sqref="D10"/>
    </sheetView>
  </sheetViews>
  <sheetFormatPr defaultColWidth="19.5703125" defaultRowHeight="12.75"/>
  <cols>
    <col min="1" max="1" width="6.28515625" style="823" customWidth="1"/>
    <col min="2" max="2" width="19.5703125" style="823" customWidth="1"/>
    <col min="3" max="3" width="23.140625" style="823" customWidth="1"/>
    <col min="4" max="16384" width="19.5703125" style="823"/>
  </cols>
  <sheetData>
    <row r="1" spans="1:3" s="822" customFormat="1" ht="13.5" thickBot="1"/>
    <row r="2" spans="1:3" ht="13.5" thickTop="1">
      <c r="A2" s="822"/>
      <c r="B2" s="1136" t="s">
        <v>28</v>
      </c>
      <c r="C2" s="1134" t="s">
        <v>0</v>
      </c>
    </row>
    <row r="3" spans="1:3" ht="13.5" thickBot="1">
      <c r="B3" s="1137"/>
      <c r="C3" s="1135"/>
    </row>
    <row r="4" spans="1:3" ht="17.25" thickTop="1">
      <c r="B4" s="824" t="s">
        <v>878</v>
      </c>
      <c r="C4" s="825" t="s">
        <v>1048</v>
      </c>
    </row>
    <row r="5" spans="1:3" ht="16.5">
      <c r="B5" s="820" t="s">
        <v>879</v>
      </c>
      <c r="C5" s="826" t="s">
        <v>775</v>
      </c>
    </row>
    <row r="6" spans="1:3" ht="16.5">
      <c r="B6" s="820" t="s">
        <v>880</v>
      </c>
      <c r="C6" s="826" t="s">
        <v>775</v>
      </c>
    </row>
    <row r="7" spans="1:3" ht="16.5">
      <c r="B7" s="820" t="s">
        <v>881</v>
      </c>
      <c r="C7" s="826" t="s">
        <v>842</v>
      </c>
    </row>
    <row r="8" spans="1:3" ht="16.5">
      <c r="B8" s="820" t="s">
        <v>882</v>
      </c>
      <c r="C8" s="826" t="s">
        <v>775</v>
      </c>
    </row>
    <row r="9" spans="1:3" ht="16.5">
      <c r="B9" s="820" t="s">
        <v>887</v>
      </c>
      <c r="C9" s="826" t="s">
        <v>775</v>
      </c>
    </row>
    <row r="10" spans="1:3" ht="16.5">
      <c r="B10" s="820" t="s">
        <v>888</v>
      </c>
      <c r="C10" s="826" t="s">
        <v>775</v>
      </c>
    </row>
    <row r="11" spans="1:3" ht="16.5">
      <c r="B11" s="820" t="s">
        <v>889</v>
      </c>
      <c r="C11" s="826" t="s">
        <v>775</v>
      </c>
    </row>
    <row r="12" spans="1:3" ht="16.5">
      <c r="B12" s="820" t="s">
        <v>890</v>
      </c>
      <c r="C12" s="826" t="s">
        <v>842</v>
      </c>
    </row>
    <row r="13" spans="1:3" ht="16.5">
      <c r="B13" s="820" t="s">
        <v>886</v>
      </c>
      <c r="C13" s="826" t="s">
        <v>1049</v>
      </c>
    </row>
    <row r="14" spans="1:3" ht="16.5">
      <c r="B14" s="820" t="s">
        <v>1</v>
      </c>
      <c r="C14" s="826" t="s">
        <v>828</v>
      </c>
    </row>
    <row r="15" spans="1:3" ht="16.5">
      <c r="B15" s="820" t="s">
        <v>883</v>
      </c>
      <c r="C15" s="826" t="s">
        <v>1049</v>
      </c>
    </row>
    <row r="16" spans="1:3" ht="16.5">
      <c r="B16" s="820" t="s">
        <v>884</v>
      </c>
      <c r="C16" s="826" t="s">
        <v>1049</v>
      </c>
    </row>
    <row r="17" spans="2:3" ht="17.25" thickBot="1">
      <c r="B17" s="821" t="s">
        <v>885</v>
      </c>
      <c r="C17" s="827" t="s">
        <v>1049</v>
      </c>
    </row>
    <row r="18" spans="2:3" ht="13.5" thickTop="1"/>
    <row r="20" spans="2:3">
      <c r="C20" s="823" t="s">
        <v>891</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83</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80</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478</v>
      </c>
      <c r="B3" s="101" t="s">
        <v>533</v>
      </c>
      <c r="C3" s="102" t="s">
        <v>480</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277</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325</v>
      </c>
      <c r="B5" s="634" t="s">
        <v>483</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326</v>
      </c>
      <c r="B6" s="634" t="s">
        <v>486</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329</v>
      </c>
      <c r="B7" s="634" t="s">
        <v>483</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330</v>
      </c>
      <c r="B8" s="634" t="s">
        <v>486</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327</v>
      </c>
      <c r="B9" s="634" t="s">
        <v>483</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328</v>
      </c>
      <c r="B10" s="634" t="s">
        <v>486</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331</v>
      </c>
      <c r="B11" s="634" t="s">
        <v>483</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332</v>
      </c>
      <c r="B12" s="634" t="s">
        <v>486</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333</v>
      </c>
      <c r="B13" s="634" t="s">
        <v>184</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334</v>
      </c>
      <c r="B14" s="634" t="s">
        <v>486</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337</v>
      </c>
      <c r="B15" s="634" t="s">
        <v>184</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338</v>
      </c>
      <c r="B16" s="634" t="s">
        <v>486</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335</v>
      </c>
      <c r="B17" s="634" t="s">
        <v>184</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336</v>
      </c>
      <c r="B18" s="634" t="s">
        <v>486</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339</v>
      </c>
      <c r="B19" s="634" t="s">
        <v>184</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340</v>
      </c>
      <c r="B20" s="634" t="s">
        <v>486</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276</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481</v>
      </c>
      <c r="B22" s="634" t="s">
        <v>484</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482</v>
      </c>
      <c r="B23" s="634" t="s">
        <v>487</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85</v>
      </c>
      <c r="B24" s="634" t="s">
        <v>485</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86</v>
      </c>
      <c r="B25" s="634" t="s">
        <v>488</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307</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88</v>
      </c>
      <c r="B27" s="115" t="s">
        <v>286</v>
      </c>
      <c r="C27" s="352"/>
      <c r="D27" s="106" t="s">
        <v>315</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316</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318</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317</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321</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322</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323</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324</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89</v>
      </c>
      <c r="B35" s="115" t="s">
        <v>287</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79</v>
      </c>
      <c r="B36" s="24"/>
      <c r="C36" s="25"/>
      <c r="D36" s="26"/>
      <c r="E36" s="24"/>
      <c r="F36" s="26"/>
      <c r="G36" s="26"/>
      <c r="H36" s="26"/>
      <c r="I36" s="26"/>
      <c r="J36" s="26"/>
      <c r="K36" s="26"/>
      <c r="L36" s="26"/>
      <c r="M36" s="26"/>
      <c r="N36" s="26"/>
      <c r="O36" s="26"/>
      <c r="P36" s="26" t="s">
        <v>343</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341</v>
      </c>
      <c r="Q37" s="378" t="s">
        <v>342</v>
      </c>
    </row>
    <row r="38" spans="1:48">
      <c r="P38" s="377" t="s">
        <v>315</v>
      </c>
      <c r="Q38" s="379" t="s">
        <v>318</v>
      </c>
    </row>
    <row r="39" spans="1:48">
      <c r="P39" s="377"/>
      <c r="Q39" s="379"/>
      <c r="R39" s="426" t="s">
        <v>341</v>
      </c>
      <c r="S39" s="377" t="s">
        <v>315</v>
      </c>
      <c r="T39" s="377" t="s">
        <v>321</v>
      </c>
      <c r="U39" s="272" t="s">
        <v>344</v>
      </c>
    </row>
    <row r="40" spans="1:48">
      <c r="P40" s="377"/>
      <c r="Q40" s="379"/>
      <c r="S40" s="377" t="s">
        <v>316</v>
      </c>
      <c r="T40" s="377" t="s">
        <v>322</v>
      </c>
    </row>
    <row r="41" spans="1:48">
      <c r="P41" s="377"/>
      <c r="Q41" s="379"/>
      <c r="R41" s="427" t="s">
        <v>342</v>
      </c>
      <c r="S41" s="379" t="s">
        <v>318</v>
      </c>
      <c r="T41" s="379" t="s">
        <v>323</v>
      </c>
    </row>
    <row r="42" spans="1:48">
      <c r="P42" s="377"/>
      <c r="Q42" s="379"/>
      <c r="S42" s="379" t="s">
        <v>317</v>
      </c>
      <c r="T42" s="379" t="s">
        <v>324</v>
      </c>
    </row>
    <row r="43" spans="1:48">
      <c r="P43" s="377"/>
      <c r="Q43" s="379"/>
    </row>
    <row r="44" spans="1:48">
      <c r="P44" s="377" t="s">
        <v>321</v>
      </c>
      <c r="Q44" s="379" t="s">
        <v>323</v>
      </c>
    </row>
    <row r="45" spans="1:48">
      <c r="P45" s="377"/>
      <c r="Q45" s="379"/>
      <c r="R45" s="426" t="s">
        <v>341</v>
      </c>
      <c r="S45" s="377" t="s">
        <v>315</v>
      </c>
      <c r="T45" s="381" t="s">
        <v>321</v>
      </c>
      <c r="U45" s="272" t="s">
        <v>345</v>
      </c>
    </row>
    <row r="46" spans="1:48">
      <c r="P46" s="377"/>
      <c r="Q46" s="379"/>
      <c r="S46" s="377" t="s">
        <v>316</v>
      </c>
      <c r="T46" s="381" t="s">
        <v>322</v>
      </c>
    </row>
    <row r="47" spans="1:48">
      <c r="P47" s="377"/>
      <c r="Q47" s="379"/>
      <c r="R47" s="427" t="s">
        <v>342</v>
      </c>
      <c r="S47" s="379" t="s">
        <v>318</v>
      </c>
      <c r="T47" s="380" t="s">
        <v>323</v>
      </c>
    </row>
    <row r="48" spans="1:48">
      <c r="P48" s="377"/>
      <c r="Q48" s="379"/>
      <c r="S48" s="379" t="s">
        <v>317</v>
      </c>
      <c r="T48" s="380" t="s">
        <v>324</v>
      </c>
    </row>
    <row r="49" spans="16:20">
      <c r="P49" s="377"/>
      <c r="Q49" s="379"/>
      <c r="S49" t="s">
        <v>346</v>
      </c>
      <c r="T49" s="382" t="s">
        <v>347</v>
      </c>
    </row>
    <row r="50" spans="16:20">
      <c r="P50" s="377" t="s">
        <v>316</v>
      </c>
      <c r="Q50" s="379" t="s">
        <v>317</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322</v>
      </c>
      <c r="Q56" s="379" t="s">
        <v>324</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240" t="s">
        <v>298</v>
      </c>
      <c r="B1" s="1241"/>
      <c r="C1" s="1241"/>
      <c r="D1" s="1241"/>
      <c r="E1" s="1241"/>
      <c r="F1" s="1242" t="e">
        <f ca="1">IF(AND(AK7="Pass",AK8="Pass",AK34="Pass",AK35="Pass",AK60="Pass",AK61="Pass",AK86="Pass",AK87="Pass",AK112="Pass",AK113="Pass"),"Pass","Fail")</f>
        <v>#REF!</v>
      </c>
      <c r="G1" s="1242"/>
      <c r="H1" s="457"/>
      <c r="I1" s="457"/>
      <c r="J1" s="457"/>
      <c r="K1" s="457"/>
      <c r="L1" s="457"/>
      <c r="M1" s="457"/>
      <c r="N1" s="457"/>
      <c r="O1" s="457"/>
      <c r="P1" s="457"/>
      <c r="Q1" s="457"/>
      <c r="R1" s="457"/>
      <c r="S1" s="457"/>
      <c r="T1" s="457"/>
      <c r="U1" s="457"/>
      <c r="V1" s="457"/>
      <c r="W1" s="457"/>
      <c r="X1" s="457"/>
      <c r="Y1" s="457"/>
      <c r="Z1" s="458"/>
    </row>
    <row r="2" spans="1:39" s="97" customFormat="1">
      <c r="A2" s="459" t="s">
        <v>80</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516</v>
      </c>
      <c r="B3" s="330" t="s">
        <v>479</v>
      </c>
      <c r="C3" s="145" t="s">
        <v>92</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281</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285</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308</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131</v>
      </c>
      <c r="B7" s="479" t="s">
        <v>489</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132</v>
      </c>
      <c r="B8" s="480" t="s">
        <v>127</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133</v>
      </c>
      <c r="B9" s="480" t="s">
        <v>490</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134</v>
      </c>
      <c r="B10" s="480" t="s">
        <v>491</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135</v>
      </c>
      <c r="B11" s="480" t="s">
        <v>492</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136</v>
      </c>
      <c r="B12" s="480" t="s">
        <v>493</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138</v>
      </c>
      <c r="B13" s="480" t="s">
        <v>494</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139</v>
      </c>
      <c r="B14" s="480" t="s">
        <v>379</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140</v>
      </c>
      <c r="B15" s="480" t="s">
        <v>495</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142</v>
      </c>
      <c r="B16" s="480" t="s">
        <v>380</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144</v>
      </c>
      <c r="B17" s="480" t="s">
        <v>119</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145</v>
      </c>
      <c r="B18" s="480" t="s">
        <v>496</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146</v>
      </c>
      <c r="B19" s="480" t="s">
        <v>497</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148</v>
      </c>
      <c r="B20" s="480" t="s">
        <v>377</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309</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150</v>
      </c>
      <c r="B22" s="480" t="s">
        <v>103</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152</v>
      </c>
      <c r="B23" s="480" t="s">
        <v>141</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153</v>
      </c>
      <c r="B24" s="480" t="s">
        <v>422</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310</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154</v>
      </c>
      <c r="B26" s="480" t="s">
        <v>515</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156</v>
      </c>
      <c r="B27" s="480" t="s">
        <v>395</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158</v>
      </c>
      <c r="B28" s="480" t="s">
        <v>147</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457</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280</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284</v>
      </c>
      <c r="B32" s="164"/>
      <c r="C32" s="641"/>
      <c r="D32" s="165"/>
      <c r="E32" s="166"/>
      <c r="F32" s="222"/>
      <c r="G32" s="166"/>
      <c r="H32" s="166"/>
      <c r="I32" s="167"/>
      <c r="J32" s="167"/>
      <c r="K32" s="166"/>
      <c r="L32" s="167"/>
      <c r="M32" s="166"/>
      <c r="N32" s="166"/>
      <c r="O32" s="166"/>
      <c r="P32" s="166"/>
      <c r="Q32" s="166"/>
      <c r="R32" s="166"/>
      <c r="S32" s="540" t="s">
        <v>294</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299</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266</v>
      </c>
      <c r="B34" s="480" t="s">
        <v>151</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109</v>
      </c>
      <c r="B35" s="480" t="s">
        <v>500</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110</v>
      </c>
      <c r="B36" s="480" t="s">
        <v>501</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111</v>
      </c>
      <c r="B37" s="480" t="s">
        <v>502</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112</v>
      </c>
      <c r="B38" s="480" t="s">
        <v>503</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113</v>
      </c>
      <c r="B39" s="481" t="s">
        <v>504</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114</v>
      </c>
      <c r="B40" s="480" t="s">
        <v>505</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116</v>
      </c>
      <c r="B41" s="480" t="s">
        <v>506</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117</v>
      </c>
      <c r="B42" s="481" t="s">
        <v>507</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118</v>
      </c>
      <c r="B43" s="480" t="s">
        <v>508</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120</v>
      </c>
      <c r="B44" s="480" t="s">
        <v>509</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121</v>
      </c>
      <c r="B45" s="480" t="s">
        <v>510</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122</v>
      </c>
      <c r="B46" s="480" t="s">
        <v>511</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123</v>
      </c>
      <c r="B47" s="480" t="s">
        <v>402</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300</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124</v>
      </c>
      <c r="B49" s="480" t="s">
        <v>512</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125</v>
      </c>
      <c r="B50" s="480" t="s">
        <v>436</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126</v>
      </c>
      <c r="B51" s="480" t="s">
        <v>513</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301</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128</v>
      </c>
      <c r="B53" s="480" t="s">
        <v>498</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129</v>
      </c>
      <c r="B54" s="480" t="s">
        <v>514</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130</v>
      </c>
      <c r="B55" s="480" t="s">
        <v>499</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79</v>
      </c>
      <c r="K56" s="59"/>
      <c r="P56" s="329" t="s">
        <v>516</v>
      </c>
      <c r="Q56" s="330" t="s">
        <v>458</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516</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280</v>
      </c>
      <c r="Q57" s="156"/>
      <c r="R57" s="156"/>
      <c r="S57" s="156"/>
      <c r="T57" s="156"/>
      <c r="U57" s="156"/>
      <c r="V57" s="156"/>
      <c r="W57" s="156"/>
      <c r="X57" s="554"/>
      <c r="Y57" s="554"/>
      <c r="Z57" s="554"/>
      <c r="AA57" s="554"/>
      <c r="AB57" s="554"/>
      <c r="AC57" s="554"/>
      <c r="AD57" s="554"/>
      <c r="AE57" s="554"/>
      <c r="AF57" s="460" t="s">
        <v>280</v>
      </c>
      <c r="AG57" s="156"/>
      <c r="AH57" s="156"/>
      <c r="AI57" s="557"/>
      <c r="AR57" s="229"/>
      <c r="AY57" s="229"/>
    </row>
    <row r="58" spans="1:51">
      <c r="P58" s="263" t="s">
        <v>284</v>
      </c>
      <c r="Q58" s="166"/>
      <c r="R58" s="166"/>
      <c r="S58" s="558" t="s">
        <v>297</v>
      </c>
      <c r="T58" s="168" t="e">
        <f>MIN('DDR2 Clocks - 2L'!$S$5:$S$6)</f>
        <v>#REF!</v>
      </c>
      <c r="U58" s="541" t="e">
        <f>MAX('DDR2 Clocks - 2L'!$S$5:$S$6)</f>
        <v>#REF!</v>
      </c>
      <c r="V58" s="542"/>
      <c r="W58" s="168"/>
      <c r="X58" s="554"/>
      <c r="Y58" s="554"/>
      <c r="Z58" s="554"/>
      <c r="AA58" s="554"/>
      <c r="AB58" s="554"/>
      <c r="AC58" s="554"/>
      <c r="AD58" s="554"/>
      <c r="AE58" s="554"/>
      <c r="AF58" s="163" t="s">
        <v>284</v>
      </c>
      <c r="AG58" s="538"/>
      <c r="AH58" s="538"/>
      <c r="AI58" s="539"/>
    </row>
    <row r="59" spans="1:51">
      <c r="P59" s="205" t="s">
        <v>299</v>
      </c>
      <c r="Q59" s="181"/>
      <c r="R59" s="181"/>
      <c r="S59" s="179"/>
      <c r="T59" s="179"/>
      <c r="U59" s="531"/>
      <c r="V59" s="531"/>
      <c r="W59" s="179"/>
      <c r="X59" s="554"/>
      <c r="Y59" s="554"/>
      <c r="Z59" s="554"/>
      <c r="AA59" s="554"/>
      <c r="AB59" s="554"/>
      <c r="AC59" s="554"/>
      <c r="AD59" s="554"/>
      <c r="AE59" s="554"/>
      <c r="AF59" s="460" t="s">
        <v>299</v>
      </c>
      <c r="AG59" s="179"/>
      <c r="AH59" s="179"/>
      <c r="AI59" s="533"/>
    </row>
    <row r="60" spans="1:51">
      <c r="P60" s="186" t="s">
        <v>266</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266</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109</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109</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110</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110</v>
      </c>
      <c r="AG62" s="528" t="e">
        <f t="shared" ca="1" si="35"/>
        <v>#NAME?</v>
      </c>
      <c r="AH62" s="528" t="e">
        <f t="shared" si="36"/>
        <v>#REF!</v>
      </c>
      <c r="AI62" s="560" t="e">
        <f t="shared" si="37"/>
        <v>#REF!</v>
      </c>
      <c r="AJ62" s="162" t="e">
        <f t="shared" ca="1" si="32"/>
        <v>#REF!</v>
      </c>
    </row>
    <row r="63" spans="1:51">
      <c r="P63" s="243" t="s">
        <v>111</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111</v>
      </c>
      <c r="AG63" s="528" t="e">
        <f t="shared" ca="1" si="35"/>
        <v>#NAME?</v>
      </c>
      <c r="AH63" s="528" t="e">
        <f t="shared" si="36"/>
        <v>#REF!</v>
      </c>
      <c r="AI63" s="560" t="e">
        <f t="shared" si="37"/>
        <v>#REF!</v>
      </c>
      <c r="AJ63" s="162" t="e">
        <f t="shared" ca="1" si="32"/>
        <v>#REF!</v>
      </c>
    </row>
    <row r="64" spans="1:51">
      <c r="P64" s="243" t="s">
        <v>112</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112</v>
      </c>
      <c r="AG64" s="528" t="e">
        <f t="shared" ca="1" si="35"/>
        <v>#NAME?</v>
      </c>
      <c r="AH64" s="528" t="e">
        <f t="shared" si="36"/>
        <v>#REF!</v>
      </c>
      <c r="AI64" s="560" t="e">
        <f t="shared" si="37"/>
        <v>#REF!</v>
      </c>
      <c r="AJ64" s="162" t="e">
        <f t="shared" ca="1" si="32"/>
        <v>#REF!</v>
      </c>
    </row>
    <row r="65" spans="16:36">
      <c r="P65" s="243" t="s">
        <v>113</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113</v>
      </c>
      <c r="AG65" s="528" t="e">
        <f t="shared" ca="1" si="35"/>
        <v>#NAME?</v>
      </c>
      <c r="AH65" s="528" t="e">
        <f t="shared" si="36"/>
        <v>#REF!</v>
      </c>
      <c r="AI65" s="560" t="e">
        <f t="shared" si="37"/>
        <v>#REF!</v>
      </c>
      <c r="AJ65" s="162" t="e">
        <f t="shared" ca="1" si="32"/>
        <v>#REF!</v>
      </c>
    </row>
    <row r="66" spans="16:36">
      <c r="P66" s="243" t="s">
        <v>114</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114</v>
      </c>
      <c r="AG66" s="528" t="e">
        <f t="shared" ca="1" si="35"/>
        <v>#NAME?</v>
      </c>
      <c r="AH66" s="528" t="e">
        <f t="shared" si="36"/>
        <v>#REF!</v>
      </c>
      <c r="AI66" s="560" t="e">
        <f t="shared" si="37"/>
        <v>#REF!</v>
      </c>
      <c r="AJ66" s="162" t="e">
        <f t="shared" ca="1" si="32"/>
        <v>#REF!</v>
      </c>
    </row>
    <row r="67" spans="16:36">
      <c r="P67" s="243" t="s">
        <v>116</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116</v>
      </c>
      <c r="AG67" s="528" t="e">
        <f t="shared" ca="1" si="35"/>
        <v>#NAME?</v>
      </c>
      <c r="AH67" s="528" t="e">
        <f t="shared" si="36"/>
        <v>#REF!</v>
      </c>
      <c r="AI67" s="560" t="e">
        <f t="shared" si="37"/>
        <v>#REF!</v>
      </c>
      <c r="AJ67" s="162" t="e">
        <f t="shared" ca="1" si="32"/>
        <v>#REF!</v>
      </c>
    </row>
    <row r="68" spans="16:36">
      <c r="P68" s="243" t="s">
        <v>117</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117</v>
      </c>
      <c r="AG68" s="528" t="e">
        <f t="shared" ca="1" si="35"/>
        <v>#NAME?</v>
      </c>
      <c r="AH68" s="528" t="e">
        <f t="shared" si="36"/>
        <v>#REF!</v>
      </c>
      <c r="AI68" s="560" t="e">
        <f t="shared" si="37"/>
        <v>#REF!</v>
      </c>
      <c r="AJ68" s="162" t="e">
        <f t="shared" ca="1" si="32"/>
        <v>#REF!</v>
      </c>
    </row>
    <row r="69" spans="16:36">
      <c r="P69" s="243" t="s">
        <v>118</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118</v>
      </c>
      <c r="AG69" s="528" t="e">
        <f t="shared" ca="1" si="35"/>
        <v>#NAME?</v>
      </c>
      <c r="AH69" s="528" t="e">
        <f t="shared" si="36"/>
        <v>#REF!</v>
      </c>
      <c r="AI69" s="560" t="e">
        <f t="shared" si="37"/>
        <v>#REF!</v>
      </c>
      <c r="AJ69" s="162" t="e">
        <f t="shared" ca="1" si="32"/>
        <v>#REF!</v>
      </c>
    </row>
    <row r="70" spans="16:36">
      <c r="P70" s="243" t="s">
        <v>120</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120</v>
      </c>
      <c r="AG70" s="528" t="e">
        <f t="shared" ca="1" si="35"/>
        <v>#NAME?</v>
      </c>
      <c r="AH70" s="528" t="e">
        <f t="shared" si="36"/>
        <v>#REF!</v>
      </c>
      <c r="AI70" s="560" t="e">
        <f t="shared" si="37"/>
        <v>#REF!</v>
      </c>
      <c r="AJ70" s="162" t="e">
        <f t="shared" ca="1" si="32"/>
        <v>#REF!</v>
      </c>
    </row>
    <row r="71" spans="16:36">
      <c r="P71" s="243" t="s">
        <v>121</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121</v>
      </c>
      <c r="AG71" s="528" t="e">
        <f t="shared" ca="1" si="35"/>
        <v>#NAME?</v>
      </c>
      <c r="AH71" s="528" t="e">
        <f t="shared" si="36"/>
        <v>#REF!</v>
      </c>
      <c r="AI71" s="560" t="e">
        <f t="shared" si="37"/>
        <v>#REF!</v>
      </c>
      <c r="AJ71" s="162" t="e">
        <f t="shared" ca="1" si="32"/>
        <v>#REF!</v>
      </c>
    </row>
    <row r="72" spans="16:36">
      <c r="P72" s="243" t="s">
        <v>122</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122</v>
      </c>
      <c r="AG72" s="528" t="e">
        <f t="shared" ca="1" si="35"/>
        <v>#NAME?</v>
      </c>
      <c r="AH72" s="528" t="e">
        <f t="shared" si="36"/>
        <v>#REF!</v>
      </c>
      <c r="AI72" s="560" t="e">
        <f t="shared" si="37"/>
        <v>#REF!</v>
      </c>
      <c r="AJ72" s="162" t="e">
        <f t="shared" ca="1" si="32"/>
        <v>#REF!</v>
      </c>
    </row>
    <row r="73" spans="16:36">
      <c r="P73" s="243" t="s">
        <v>123</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123</v>
      </c>
      <c r="AG73" s="528" t="e">
        <f t="shared" ca="1" si="35"/>
        <v>#NAME?</v>
      </c>
      <c r="AH73" s="528" t="e">
        <f t="shared" si="36"/>
        <v>#REF!</v>
      </c>
      <c r="AI73" s="560" t="e">
        <f t="shared" si="37"/>
        <v>#REF!</v>
      </c>
      <c r="AJ73" s="162" t="e">
        <f t="shared" ca="1" si="32"/>
        <v>#REF!</v>
      </c>
    </row>
    <row r="74" spans="16:36">
      <c r="P74" s="205" t="s">
        <v>300</v>
      </c>
      <c r="Q74" s="331"/>
      <c r="R74" s="207"/>
      <c r="S74" s="207"/>
      <c r="T74" s="207"/>
      <c r="U74" s="207"/>
      <c r="V74" s="430"/>
      <c r="W74" s="430"/>
      <c r="X74" s="554"/>
      <c r="Y74" s="554"/>
      <c r="Z74" s="554"/>
      <c r="AA74" s="554"/>
      <c r="AB74" s="554"/>
      <c r="AC74" s="554"/>
      <c r="AD74" s="554"/>
      <c r="AE74" s="554"/>
      <c r="AF74" s="460" t="s">
        <v>300</v>
      </c>
      <c r="AG74" s="179"/>
      <c r="AH74" s="179"/>
      <c r="AI74" s="562"/>
    </row>
    <row r="75" spans="16:36">
      <c r="P75" s="185" t="s">
        <v>124</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124</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125</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125</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126</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126</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301</v>
      </c>
      <c r="Q78" s="207"/>
      <c r="R78" s="207"/>
      <c r="S78" s="207"/>
      <c r="T78" s="207"/>
      <c r="U78" s="207"/>
      <c r="V78" s="430"/>
      <c r="W78" s="430"/>
      <c r="X78" s="554"/>
      <c r="Y78" s="554"/>
      <c r="Z78" s="554"/>
      <c r="AA78" s="554"/>
      <c r="AB78" s="554"/>
      <c r="AC78" s="554"/>
      <c r="AD78" s="554"/>
      <c r="AE78" s="554"/>
      <c r="AF78" s="460" t="s">
        <v>301</v>
      </c>
      <c r="AG78" s="430"/>
      <c r="AH78" s="430"/>
      <c r="AI78" s="562"/>
    </row>
    <row r="79" spans="16:36">
      <c r="P79" s="185" t="s">
        <v>128</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128</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129</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129</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130</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130</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516</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516</v>
      </c>
      <c r="AC82" s="556" t="e">
        <f>"L6-2 Length Test (&lt;=" &amp; IF($B$2="mil",1,0.0254)*1000&amp;$B$2&amp;")"</f>
        <v>#REF!</v>
      </c>
      <c r="AD82" s="554"/>
      <c r="AE82" s="554"/>
      <c r="AF82" s="555" t="s">
        <v>516</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280</v>
      </c>
      <c r="O83" s="155"/>
      <c r="P83" s="156"/>
      <c r="Q83" s="156"/>
      <c r="R83" s="156"/>
      <c r="S83" s="156"/>
      <c r="T83" s="156"/>
      <c r="U83" s="156"/>
      <c r="V83" s="156"/>
      <c r="W83" s="156"/>
      <c r="X83" s="554"/>
      <c r="Y83" s="554"/>
      <c r="Z83" s="554"/>
      <c r="AA83" s="554"/>
      <c r="AB83" s="155" t="s">
        <v>280</v>
      </c>
      <c r="AC83" s="156"/>
      <c r="AD83" s="554"/>
      <c r="AE83" s="554"/>
      <c r="AF83" s="460" t="s">
        <v>280</v>
      </c>
      <c r="AG83" s="156"/>
      <c r="AH83" s="156"/>
      <c r="AI83" s="158"/>
    </row>
    <row r="84" spans="14:37">
      <c r="N84" s="263" t="s">
        <v>284</v>
      </c>
      <c r="O84" s="263"/>
      <c r="P84" s="166"/>
      <c r="Q84" s="166"/>
      <c r="R84" s="166"/>
      <c r="S84" s="540" t="s">
        <v>296</v>
      </c>
      <c r="T84" s="168" t="e">
        <f>MIN('DDR2 Clocks - 2L'!$R$7:$R$8)</f>
        <v>#REF!</v>
      </c>
      <c r="U84" s="541" t="e">
        <f>MAX('DDR2 Clocks - 2L'!$R$7:$R$8)</f>
        <v>#REF!</v>
      </c>
      <c r="V84" s="542"/>
      <c r="W84" s="168"/>
      <c r="X84" s="554"/>
      <c r="Y84" s="554"/>
      <c r="Z84" s="554"/>
      <c r="AA84" s="554"/>
      <c r="AB84" s="163" t="s">
        <v>284</v>
      </c>
      <c r="AC84" s="538"/>
      <c r="AD84" s="554"/>
      <c r="AE84" s="554"/>
      <c r="AF84" s="163" t="s">
        <v>284</v>
      </c>
      <c r="AG84" s="538"/>
      <c r="AH84" s="538"/>
      <c r="AI84" s="539"/>
    </row>
    <row r="85" spans="14:37">
      <c r="N85" s="205" t="s">
        <v>299</v>
      </c>
      <c r="O85" s="410"/>
      <c r="P85" s="181"/>
      <c r="Q85" s="181"/>
      <c r="R85" s="181"/>
      <c r="S85" s="179"/>
      <c r="T85" s="179"/>
      <c r="U85" s="531"/>
      <c r="V85" s="531"/>
      <c r="W85" s="179"/>
      <c r="X85" s="554"/>
      <c r="Y85" s="554"/>
      <c r="Z85" s="554"/>
      <c r="AA85" s="554"/>
      <c r="AB85" s="155" t="s">
        <v>299</v>
      </c>
      <c r="AC85" s="179"/>
      <c r="AD85" s="554"/>
      <c r="AE85" s="554"/>
      <c r="AF85" s="460" t="s">
        <v>299</v>
      </c>
      <c r="AG85" s="179"/>
      <c r="AH85" s="179"/>
      <c r="AI85" s="273"/>
    </row>
    <row r="86" spans="14:37">
      <c r="N86" s="186" t="s">
        <v>266</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266</v>
      </c>
      <c r="AC86" s="560" t="e">
        <f>IF(P86&lt;=IF($B$2="mil",1,0.0254)*1000,"Pass",IF($B$2="mil",1,0.0254)*1000-P86)</f>
        <v>#REF!</v>
      </c>
      <c r="AD86" s="554"/>
      <c r="AE86" s="554"/>
      <c r="AF86" s="559" t="s">
        <v>266</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109</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109</v>
      </c>
      <c r="AC87" s="560" t="e">
        <f t="shared" ref="AC87:AC99" si="43">IF(P87&lt;=IF($B$2="mil",1,0.0254)*1000,"Pass",IF($B$2="mil",1,0.0254)*1000-P87)</f>
        <v>#REF!</v>
      </c>
      <c r="AD87" s="554"/>
      <c r="AE87" s="554"/>
      <c r="AF87" s="561" t="s">
        <v>109</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110</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110</v>
      </c>
      <c r="AC88" s="560" t="e">
        <f t="shared" si="43"/>
        <v>#REF!</v>
      </c>
      <c r="AD88" s="554"/>
      <c r="AE88" s="554"/>
      <c r="AF88" s="561" t="s">
        <v>110</v>
      </c>
      <c r="AG88" s="528" t="e">
        <f t="shared" ca="1" si="44"/>
        <v>#NAME?</v>
      </c>
      <c r="AH88" s="528" t="e">
        <f t="shared" si="45"/>
        <v>#REF!</v>
      </c>
      <c r="AI88" s="560" t="e">
        <f t="shared" si="46"/>
        <v>#REF!</v>
      </c>
      <c r="AJ88" s="162" t="e">
        <f t="shared" ca="1" si="40"/>
        <v>#REF!</v>
      </c>
    </row>
    <row r="89" spans="14:37">
      <c r="N89" s="243" t="s">
        <v>111</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111</v>
      </c>
      <c r="AC89" s="560" t="e">
        <f t="shared" si="43"/>
        <v>#REF!</v>
      </c>
      <c r="AD89" s="554"/>
      <c r="AE89" s="554"/>
      <c r="AF89" s="561" t="s">
        <v>111</v>
      </c>
      <c r="AG89" s="528" t="e">
        <f t="shared" ca="1" si="44"/>
        <v>#NAME?</v>
      </c>
      <c r="AH89" s="528" t="e">
        <f t="shared" si="45"/>
        <v>#REF!</v>
      </c>
      <c r="AI89" s="560" t="e">
        <f t="shared" si="46"/>
        <v>#REF!</v>
      </c>
      <c r="AJ89" s="162" t="e">
        <f t="shared" ca="1" si="40"/>
        <v>#REF!</v>
      </c>
    </row>
    <row r="90" spans="14:37">
      <c r="N90" s="243" t="s">
        <v>112</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112</v>
      </c>
      <c r="AC90" s="560" t="e">
        <f t="shared" si="43"/>
        <v>#REF!</v>
      </c>
      <c r="AD90" s="554"/>
      <c r="AE90" s="554"/>
      <c r="AF90" s="561" t="s">
        <v>112</v>
      </c>
      <c r="AG90" s="528" t="e">
        <f t="shared" ca="1" si="44"/>
        <v>#NAME?</v>
      </c>
      <c r="AH90" s="528" t="e">
        <f t="shared" si="45"/>
        <v>#REF!</v>
      </c>
      <c r="AI90" s="560" t="e">
        <f t="shared" si="46"/>
        <v>#REF!</v>
      </c>
      <c r="AJ90" s="162" t="e">
        <f t="shared" ca="1" si="40"/>
        <v>#REF!</v>
      </c>
    </row>
    <row r="91" spans="14:37">
      <c r="N91" s="243" t="s">
        <v>113</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113</v>
      </c>
      <c r="AC91" s="560" t="e">
        <f t="shared" si="43"/>
        <v>#REF!</v>
      </c>
      <c r="AD91" s="554"/>
      <c r="AE91" s="554"/>
      <c r="AF91" s="561" t="s">
        <v>113</v>
      </c>
      <c r="AG91" s="528" t="e">
        <f t="shared" ca="1" si="44"/>
        <v>#NAME?</v>
      </c>
      <c r="AH91" s="528" t="e">
        <f t="shared" si="45"/>
        <v>#REF!</v>
      </c>
      <c r="AI91" s="560" t="e">
        <f t="shared" si="46"/>
        <v>#REF!</v>
      </c>
      <c r="AJ91" s="162" t="e">
        <f t="shared" ca="1" si="40"/>
        <v>#REF!</v>
      </c>
    </row>
    <row r="92" spans="14:37">
      <c r="N92" s="243" t="s">
        <v>114</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114</v>
      </c>
      <c r="AC92" s="560" t="e">
        <f t="shared" si="43"/>
        <v>#REF!</v>
      </c>
      <c r="AD92" s="554"/>
      <c r="AE92" s="554"/>
      <c r="AF92" s="561" t="s">
        <v>114</v>
      </c>
      <c r="AG92" s="528" t="e">
        <f t="shared" ca="1" si="44"/>
        <v>#NAME?</v>
      </c>
      <c r="AH92" s="528" t="e">
        <f t="shared" si="45"/>
        <v>#REF!</v>
      </c>
      <c r="AI92" s="560" t="e">
        <f t="shared" si="46"/>
        <v>#REF!</v>
      </c>
      <c r="AJ92" s="162" t="e">
        <f t="shared" ca="1" si="40"/>
        <v>#REF!</v>
      </c>
    </row>
    <row r="93" spans="14:37">
      <c r="N93" s="243" t="s">
        <v>116</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116</v>
      </c>
      <c r="AC93" s="560" t="e">
        <f t="shared" si="43"/>
        <v>#REF!</v>
      </c>
      <c r="AD93" s="554"/>
      <c r="AE93" s="554"/>
      <c r="AF93" s="561" t="s">
        <v>116</v>
      </c>
      <c r="AG93" s="528" t="e">
        <f t="shared" ca="1" si="44"/>
        <v>#NAME?</v>
      </c>
      <c r="AH93" s="528" t="e">
        <f t="shared" si="45"/>
        <v>#REF!</v>
      </c>
      <c r="AI93" s="560" t="e">
        <f t="shared" si="46"/>
        <v>#REF!</v>
      </c>
      <c r="AJ93" s="162" t="e">
        <f t="shared" ca="1" si="40"/>
        <v>#REF!</v>
      </c>
    </row>
    <row r="94" spans="14:37">
      <c r="N94" s="243" t="s">
        <v>117</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117</v>
      </c>
      <c r="AC94" s="560" t="e">
        <f t="shared" si="43"/>
        <v>#REF!</v>
      </c>
      <c r="AD94" s="554"/>
      <c r="AE94" s="554"/>
      <c r="AF94" s="561" t="s">
        <v>117</v>
      </c>
      <c r="AG94" s="528" t="e">
        <f t="shared" ca="1" si="44"/>
        <v>#NAME?</v>
      </c>
      <c r="AH94" s="528" t="e">
        <f t="shared" si="45"/>
        <v>#REF!</v>
      </c>
      <c r="AI94" s="560" t="e">
        <f t="shared" si="46"/>
        <v>#REF!</v>
      </c>
      <c r="AJ94" s="162" t="e">
        <f t="shared" ca="1" si="40"/>
        <v>#REF!</v>
      </c>
    </row>
    <row r="95" spans="14:37">
      <c r="N95" s="243" t="s">
        <v>118</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118</v>
      </c>
      <c r="AC95" s="560" t="e">
        <f t="shared" si="43"/>
        <v>#REF!</v>
      </c>
      <c r="AD95" s="554"/>
      <c r="AE95" s="554"/>
      <c r="AF95" s="561" t="s">
        <v>118</v>
      </c>
      <c r="AG95" s="528" t="e">
        <f t="shared" ca="1" si="44"/>
        <v>#NAME?</v>
      </c>
      <c r="AH95" s="528" t="e">
        <f t="shared" si="45"/>
        <v>#REF!</v>
      </c>
      <c r="AI95" s="560" t="e">
        <f t="shared" si="46"/>
        <v>#REF!</v>
      </c>
      <c r="AJ95" s="162" t="e">
        <f t="shared" ca="1" si="40"/>
        <v>#REF!</v>
      </c>
    </row>
    <row r="96" spans="14:37">
      <c r="N96" s="243" t="s">
        <v>120</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120</v>
      </c>
      <c r="AC96" s="560" t="e">
        <f t="shared" si="43"/>
        <v>#REF!</v>
      </c>
      <c r="AD96" s="554"/>
      <c r="AE96" s="554"/>
      <c r="AF96" s="561" t="s">
        <v>120</v>
      </c>
      <c r="AG96" s="528" t="e">
        <f t="shared" ca="1" si="44"/>
        <v>#NAME?</v>
      </c>
      <c r="AH96" s="528" t="e">
        <f t="shared" si="45"/>
        <v>#REF!</v>
      </c>
      <c r="AI96" s="560" t="e">
        <f t="shared" si="46"/>
        <v>#REF!</v>
      </c>
      <c r="AJ96" s="162" t="e">
        <f t="shared" ca="1" si="40"/>
        <v>#REF!</v>
      </c>
    </row>
    <row r="97" spans="14:37">
      <c r="N97" s="243" t="s">
        <v>121</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121</v>
      </c>
      <c r="AC97" s="560" t="e">
        <f t="shared" si="43"/>
        <v>#REF!</v>
      </c>
      <c r="AD97" s="554"/>
      <c r="AE97" s="554"/>
      <c r="AF97" s="561" t="s">
        <v>121</v>
      </c>
      <c r="AG97" s="528" t="e">
        <f t="shared" ca="1" si="44"/>
        <v>#NAME?</v>
      </c>
      <c r="AH97" s="528" t="e">
        <f t="shared" si="45"/>
        <v>#REF!</v>
      </c>
      <c r="AI97" s="560" t="e">
        <f t="shared" si="46"/>
        <v>#REF!</v>
      </c>
      <c r="AJ97" s="162" t="e">
        <f t="shared" ca="1" si="40"/>
        <v>#REF!</v>
      </c>
    </row>
    <row r="98" spans="14:37">
      <c r="N98" s="243" t="s">
        <v>122</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122</v>
      </c>
      <c r="AC98" s="560" t="e">
        <f t="shared" si="43"/>
        <v>#REF!</v>
      </c>
      <c r="AD98" s="554"/>
      <c r="AE98" s="554"/>
      <c r="AF98" s="561" t="s">
        <v>122</v>
      </c>
      <c r="AG98" s="528" t="e">
        <f t="shared" ca="1" si="44"/>
        <v>#NAME?</v>
      </c>
      <c r="AH98" s="528" t="e">
        <f t="shared" si="45"/>
        <v>#REF!</v>
      </c>
      <c r="AI98" s="560" t="e">
        <f t="shared" si="46"/>
        <v>#REF!</v>
      </c>
      <c r="AJ98" s="162" t="e">
        <f t="shared" ca="1" si="40"/>
        <v>#REF!</v>
      </c>
    </row>
    <row r="99" spans="14:37">
      <c r="N99" s="243" t="s">
        <v>123</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123</v>
      </c>
      <c r="AC99" s="560" t="e">
        <f t="shared" si="43"/>
        <v>#REF!</v>
      </c>
      <c r="AD99" s="554"/>
      <c r="AE99" s="554"/>
      <c r="AF99" s="561" t="s">
        <v>123</v>
      </c>
      <c r="AG99" s="528" t="e">
        <f t="shared" ca="1" si="44"/>
        <v>#NAME?</v>
      </c>
      <c r="AH99" s="528" t="e">
        <f t="shared" si="45"/>
        <v>#REF!</v>
      </c>
      <c r="AI99" s="560" t="e">
        <f t="shared" si="46"/>
        <v>#REF!</v>
      </c>
      <c r="AJ99" s="162" t="e">
        <f t="shared" ca="1" si="40"/>
        <v>#REF!</v>
      </c>
    </row>
    <row r="100" spans="14:37">
      <c r="N100" s="205" t="s">
        <v>300</v>
      </c>
      <c r="O100" s="205"/>
      <c r="P100" s="338"/>
      <c r="Q100" s="331"/>
      <c r="R100" s="207"/>
      <c r="S100" s="207"/>
      <c r="T100" s="207"/>
      <c r="U100" s="207"/>
      <c r="V100" s="430"/>
      <c r="W100" s="430"/>
      <c r="X100" s="554"/>
      <c r="Y100" s="554"/>
      <c r="Z100" s="554"/>
      <c r="AA100" s="554"/>
      <c r="AB100" s="155" t="s">
        <v>300</v>
      </c>
      <c r="AC100" s="273"/>
      <c r="AD100" s="554"/>
      <c r="AE100" s="554"/>
      <c r="AF100" s="460" t="s">
        <v>300</v>
      </c>
      <c r="AG100" s="179"/>
      <c r="AH100" s="179"/>
      <c r="AI100" s="562"/>
    </row>
    <row r="101" spans="14:37">
      <c r="N101" s="186" t="s">
        <v>124</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124</v>
      </c>
      <c r="AC101" s="560" t="e">
        <f>IF(P101&lt;=IF($B$2="mil",1,0.0254)*1000,"Pass",IF($B$2="mil",1,0.0254)*1000-P101)</f>
        <v>#REF!</v>
      </c>
      <c r="AD101" s="554"/>
      <c r="AE101" s="554"/>
      <c r="AF101" s="559" t="s">
        <v>124</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125</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125</v>
      </c>
      <c r="AC102" s="560" t="e">
        <f>IF(P102&lt;=IF($B$2="mil",1,0.0254)*1000,"Pass",IF($B$2="mil",1,0.0254)*1000-P102)</f>
        <v>#REF!</v>
      </c>
      <c r="AD102" s="554"/>
      <c r="AE102" s="554"/>
      <c r="AF102" s="563" t="s">
        <v>125</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126</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126</v>
      </c>
      <c r="AC103" s="560" t="e">
        <f>IF(P103&lt;=IF($B$2="mil",1,0.0254)*1000,"Pass",IF($B$2="mil",1,0.0254)*1000-P103)</f>
        <v>#REF!</v>
      </c>
      <c r="AD103" s="554"/>
      <c r="AE103" s="554"/>
      <c r="AF103" s="563" t="s">
        <v>126</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301</v>
      </c>
      <c r="O104" s="205"/>
      <c r="P104" s="338"/>
      <c r="Q104" s="207"/>
      <c r="R104" s="207"/>
      <c r="S104" s="207"/>
      <c r="T104" s="207"/>
      <c r="U104" s="207"/>
      <c r="V104" s="430"/>
      <c r="W104" s="430"/>
      <c r="X104" s="554"/>
      <c r="Y104" s="554"/>
      <c r="Z104" s="554"/>
      <c r="AA104" s="554"/>
      <c r="AB104" s="155" t="s">
        <v>301</v>
      </c>
      <c r="AC104" s="562"/>
      <c r="AD104" s="554"/>
      <c r="AE104" s="554"/>
      <c r="AF104" s="460" t="s">
        <v>301</v>
      </c>
      <c r="AG104" s="430"/>
      <c r="AH104" s="430"/>
      <c r="AI104" s="562"/>
    </row>
    <row r="105" spans="14:37">
      <c r="N105" s="186" t="s">
        <v>128</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128</v>
      </c>
      <c r="AC105" s="560" t="e">
        <f>IF(P105&lt;=IF($B$2="mil",1,0.0254)*1000,"Pass",IF($B$2="mil",1,0.0254)*1000-P105)</f>
        <v>#REF!</v>
      </c>
      <c r="AD105" s="554"/>
      <c r="AE105" s="554"/>
      <c r="AF105" s="559" t="s">
        <v>128</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129</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129</v>
      </c>
      <c r="AC106" s="560" t="e">
        <f>IF(P106&lt;=IF($B$2="mil",1,0.0254)*1000,"Pass",IF($B$2="mil",1,0.0254)*1000-P106)</f>
        <v>#REF!</v>
      </c>
      <c r="AD106" s="554"/>
      <c r="AE106" s="554"/>
      <c r="AF106" s="561" t="s">
        <v>129</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130</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130</v>
      </c>
      <c r="AC107" s="560" t="e">
        <f>IF(P107&lt;=IF($B$2="mil",1,0.0254)*1000,"Pass",IF($B$2="mil",1,0.0254)*1000-P107)</f>
        <v>#REF!</v>
      </c>
      <c r="AD107" s="554"/>
      <c r="AE107" s="554"/>
      <c r="AF107" s="561" t="s">
        <v>130</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516</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516</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280</v>
      </c>
      <c r="O109" s="155"/>
      <c r="P109" s="156"/>
      <c r="Q109" s="156"/>
      <c r="R109" s="156"/>
      <c r="S109" s="156"/>
      <c r="T109" s="156"/>
      <c r="U109" s="156"/>
      <c r="V109" s="156"/>
      <c r="W109" s="156"/>
      <c r="X109" s="554"/>
      <c r="Y109" s="554"/>
      <c r="Z109" s="554"/>
      <c r="AA109" s="554"/>
      <c r="AB109" s="554"/>
      <c r="AC109" s="554"/>
      <c r="AD109" s="155" t="s">
        <v>280</v>
      </c>
      <c r="AE109" s="158"/>
      <c r="AF109" s="554"/>
      <c r="AG109" s="156"/>
      <c r="AH109" s="156"/>
      <c r="AI109" s="158"/>
    </row>
    <row r="110" spans="14:37">
      <c r="N110" s="263" t="s">
        <v>284</v>
      </c>
      <c r="O110" s="263"/>
      <c r="P110" s="166"/>
      <c r="Q110" s="166"/>
      <c r="R110" s="166"/>
      <c r="S110" s="558" t="s">
        <v>295</v>
      </c>
      <c r="T110" s="168" t="e">
        <f>MIN('DDR2 Clocks - 2L'!$S$7:$S$8)</f>
        <v>#REF!</v>
      </c>
      <c r="U110" s="541" t="e">
        <f>MAX('DDR2 Clocks - 2L'!$S$7:$S$8)</f>
        <v>#REF!</v>
      </c>
      <c r="V110" s="542"/>
      <c r="W110" s="168"/>
      <c r="X110" s="554"/>
      <c r="Y110" s="554"/>
      <c r="Z110" s="554"/>
      <c r="AA110" s="554"/>
      <c r="AB110" s="554"/>
      <c r="AC110" s="554"/>
      <c r="AD110" s="164" t="s">
        <v>284</v>
      </c>
      <c r="AE110" s="539"/>
      <c r="AF110" s="554"/>
      <c r="AG110" s="538"/>
      <c r="AH110" s="538"/>
      <c r="AI110" s="539"/>
    </row>
    <row r="111" spans="14:37">
      <c r="N111" s="205" t="s">
        <v>299</v>
      </c>
      <c r="O111" s="410"/>
      <c r="P111" s="181"/>
      <c r="Q111" s="181"/>
      <c r="R111" s="181"/>
      <c r="S111" s="181"/>
      <c r="T111" s="179"/>
      <c r="U111" s="531"/>
      <c r="V111" s="531"/>
      <c r="W111" s="179"/>
      <c r="X111" s="554"/>
      <c r="Y111" s="554"/>
      <c r="Z111" s="554"/>
      <c r="AA111" s="554"/>
      <c r="AB111" s="554"/>
      <c r="AC111" s="554"/>
      <c r="AD111" s="155" t="s">
        <v>299</v>
      </c>
      <c r="AE111" s="273"/>
      <c r="AF111" s="554"/>
      <c r="AG111" s="179"/>
      <c r="AH111" s="179"/>
      <c r="AI111" s="273"/>
    </row>
    <row r="112" spans="14:37">
      <c r="N112" s="186" t="s">
        <v>266</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266</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109</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109</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110</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110</v>
      </c>
      <c r="AE114" s="560" t="e">
        <f t="shared" si="53"/>
        <v>#REF!</v>
      </c>
      <c r="AF114" s="554"/>
      <c r="AG114" s="528" t="e">
        <f t="shared" ca="1" si="49"/>
        <v>#NAME?</v>
      </c>
      <c r="AH114" s="528" t="e">
        <f t="shared" si="54"/>
        <v>#REF!</v>
      </c>
      <c r="AI114" s="560" t="e">
        <f t="shared" si="55"/>
        <v>#REF!</v>
      </c>
      <c r="AJ114" s="162" t="e">
        <f t="shared" ca="1" si="50"/>
        <v>#REF!</v>
      </c>
    </row>
    <row r="115" spans="14:37">
      <c r="N115" s="243" t="s">
        <v>111</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111</v>
      </c>
      <c r="AE115" s="560" t="e">
        <f t="shared" si="53"/>
        <v>#REF!</v>
      </c>
      <c r="AF115" s="554"/>
      <c r="AG115" s="528" t="e">
        <f t="shared" ca="1" si="49"/>
        <v>#NAME?</v>
      </c>
      <c r="AH115" s="528" t="e">
        <f t="shared" si="54"/>
        <v>#REF!</v>
      </c>
      <c r="AI115" s="560" t="e">
        <f t="shared" si="55"/>
        <v>#REF!</v>
      </c>
      <c r="AJ115" s="162" t="e">
        <f t="shared" ca="1" si="50"/>
        <v>#REF!</v>
      </c>
    </row>
    <row r="116" spans="14:37">
      <c r="N116" s="243" t="s">
        <v>112</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112</v>
      </c>
      <c r="AE116" s="560" t="e">
        <f t="shared" si="53"/>
        <v>#REF!</v>
      </c>
      <c r="AF116" s="554"/>
      <c r="AG116" s="528" t="e">
        <f t="shared" ca="1" si="49"/>
        <v>#NAME?</v>
      </c>
      <c r="AH116" s="528" t="e">
        <f t="shared" si="54"/>
        <v>#REF!</v>
      </c>
      <c r="AI116" s="560" t="e">
        <f t="shared" si="55"/>
        <v>#REF!</v>
      </c>
      <c r="AJ116" s="162" t="e">
        <f t="shared" ca="1" si="50"/>
        <v>#REF!</v>
      </c>
    </row>
    <row r="117" spans="14:37">
      <c r="N117" s="243" t="s">
        <v>113</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113</v>
      </c>
      <c r="AE117" s="560" t="e">
        <f t="shared" si="53"/>
        <v>#REF!</v>
      </c>
      <c r="AF117" s="554"/>
      <c r="AG117" s="528" t="e">
        <f t="shared" ca="1" si="49"/>
        <v>#NAME?</v>
      </c>
      <c r="AH117" s="528" t="e">
        <f t="shared" si="54"/>
        <v>#REF!</v>
      </c>
      <c r="AI117" s="560" t="e">
        <f t="shared" si="55"/>
        <v>#REF!</v>
      </c>
      <c r="AJ117" s="162" t="e">
        <f t="shared" ca="1" si="50"/>
        <v>#REF!</v>
      </c>
    </row>
    <row r="118" spans="14:37">
      <c r="N118" s="243" t="s">
        <v>114</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114</v>
      </c>
      <c r="AE118" s="560" t="e">
        <f t="shared" si="53"/>
        <v>#REF!</v>
      </c>
      <c r="AF118" s="554"/>
      <c r="AG118" s="528" t="e">
        <f t="shared" ca="1" si="49"/>
        <v>#NAME?</v>
      </c>
      <c r="AH118" s="528" t="e">
        <f t="shared" si="54"/>
        <v>#REF!</v>
      </c>
      <c r="AI118" s="560" t="e">
        <f t="shared" si="55"/>
        <v>#REF!</v>
      </c>
      <c r="AJ118" s="162" t="e">
        <f t="shared" ca="1" si="50"/>
        <v>#REF!</v>
      </c>
    </row>
    <row r="119" spans="14:37">
      <c r="N119" s="243" t="s">
        <v>116</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116</v>
      </c>
      <c r="AE119" s="560" t="e">
        <f t="shared" si="53"/>
        <v>#REF!</v>
      </c>
      <c r="AF119" s="554"/>
      <c r="AG119" s="528" t="e">
        <f t="shared" ca="1" si="49"/>
        <v>#NAME?</v>
      </c>
      <c r="AH119" s="528" t="e">
        <f t="shared" si="54"/>
        <v>#REF!</v>
      </c>
      <c r="AI119" s="560" t="e">
        <f t="shared" si="55"/>
        <v>#REF!</v>
      </c>
      <c r="AJ119" s="162" t="e">
        <f t="shared" ca="1" si="50"/>
        <v>#REF!</v>
      </c>
    </row>
    <row r="120" spans="14:37">
      <c r="N120" s="243" t="s">
        <v>117</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117</v>
      </c>
      <c r="AE120" s="560" t="e">
        <f t="shared" si="53"/>
        <v>#REF!</v>
      </c>
      <c r="AF120" s="554"/>
      <c r="AG120" s="528" t="e">
        <f t="shared" ca="1" si="49"/>
        <v>#NAME?</v>
      </c>
      <c r="AH120" s="528" t="e">
        <f t="shared" si="54"/>
        <v>#REF!</v>
      </c>
      <c r="AI120" s="560" t="e">
        <f t="shared" si="55"/>
        <v>#REF!</v>
      </c>
      <c r="AJ120" s="162" t="e">
        <f t="shared" ca="1" si="50"/>
        <v>#REF!</v>
      </c>
    </row>
    <row r="121" spans="14:37">
      <c r="N121" s="243" t="s">
        <v>118</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118</v>
      </c>
      <c r="AE121" s="560" t="e">
        <f t="shared" si="53"/>
        <v>#REF!</v>
      </c>
      <c r="AF121" s="554"/>
      <c r="AG121" s="528" t="e">
        <f t="shared" ca="1" si="49"/>
        <v>#NAME?</v>
      </c>
      <c r="AH121" s="528" t="e">
        <f t="shared" si="54"/>
        <v>#REF!</v>
      </c>
      <c r="AI121" s="560" t="e">
        <f t="shared" si="55"/>
        <v>#REF!</v>
      </c>
      <c r="AJ121" s="162" t="e">
        <f t="shared" ca="1" si="50"/>
        <v>#REF!</v>
      </c>
    </row>
    <row r="122" spans="14:37">
      <c r="N122" s="243" t="s">
        <v>120</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120</v>
      </c>
      <c r="AE122" s="560" t="e">
        <f t="shared" si="53"/>
        <v>#REF!</v>
      </c>
      <c r="AF122" s="554"/>
      <c r="AG122" s="528" t="e">
        <f t="shared" ca="1" si="49"/>
        <v>#NAME?</v>
      </c>
      <c r="AH122" s="528" t="e">
        <f t="shared" si="54"/>
        <v>#REF!</v>
      </c>
      <c r="AI122" s="560" t="e">
        <f t="shared" si="55"/>
        <v>#REF!</v>
      </c>
      <c r="AJ122" s="162" t="e">
        <f t="shared" ca="1" si="50"/>
        <v>#REF!</v>
      </c>
    </row>
    <row r="123" spans="14:37">
      <c r="N123" s="243" t="s">
        <v>121</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121</v>
      </c>
      <c r="AE123" s="560" t="e">
        <f t="shared" si="53"/>
        <v>#REF!</v>
      </c>
      <c r="AF123" s="554"/>
      <c r="AG123" s="528" t="e">
        <f t="shared" ca="1" si="49"/>
        <v>#NAME?</v>
      </c>
      <c r="AH123" s="528" t="e">
        <f t="shared" si="54"/>
        <v>#REF!</v>
      </c>
      <c r="AI123" s="560" t="e">
        <f t="shared" si="55"/>
        <v>#REF!</v>
      </c>
      <c r="AJ123" s="162" t="e">
        <f t="shared" ca="1" si="50"/>
        <v>#REF!</v>
      </c>
    </row>
    <row r="124" spans="14:37">
      <c r="N124" s="243" t="s">
        <v>122</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122</v>
      </c>
      <c r="AE124" s="560" t="e">
        <f t="shared" si="53"/>
        <v>#REF!</v>
      </c>
      <c r="AF124" s="554"/>
      <c r="AG124" s="528" t="e">
        <f t="shared" ca="1" si="49"/>
        <v>#NAME?</v>
      </c>
      <c r="AH124" s="528" t="e">
        <f t="shared" si="54"/>
        <v>#REF!</v>
      </c>
      <c r="AI124" s="560" t="e">
        <f t="shared" si="55"/>
        <v>#REF!</v>
      </c>
      <c r="AJ124" s="162" t="e">
        <f t="shared" ca="1" si="50"/>
        <v>#REF!</v>
      </c>
    </row>
    <row r="125" spans="14:37">
      <c r="N125" s="243" t="s">
        <v>123</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123</v>
      </c>
      <c r="AE125" s="560" t="e">
        <f t="shared" si="53"/>
        <v>#REF!</v>
      </c>
      <c r="AF125" s="554"/>
      <c r="AG125" s="528" t="e">
        <f t="shared" ca="1" si="49"/>
        <v>#NAME?</v>
      </c>
      <c r="AH125" s="528" t="e">
        <f t="shared" si="54"/>
        <v>#REF!</v>
      </c>
      <c r="AI125" s="560" t="e">
        <f t="shared" si="55"/>
        <v>#REF!</v>
      </c>
      <c r="AJ125" s="162" t="e">
        <f t="shared" ca="1" si="50"/>
        <v>#REF!</v>
      </c>
    </row>
    <row r="126" spans="14:37">
      <c r="N126" s="205" t="s">
        <v>300</v>
      </c>
      <c r="O126" s="205"/>
      <c r="P126" s="338"/>
      <c r="Q126" s="338"/>
      <c r="R126" s="207"/>
      <c r="S126" s="207"/>
      <c r="T126" s="207"/>
      <c r="U126" s="207"/>
      <c r="V126" s="430"/>
      <c r="W126" s="430"/>
      <c r="X126" s="554"/>
      <c r="Y126" s="554"/>
      <c r="Z126" s="554"/>
      <c r="AA126" s="554"/>
      <c r="AB126" s="554"/>
      <c r="AC126" s="554"/>
      <c r="AD126" s="155" t="s">
        <v>300</v>
      </c>
      <c r="AE126" s="273"/>
      <c r="AF126" s="554"/>
      <c r="AG126" s="179"/>
      <c r="AH126" s="179"/>
      <c r="AI126" s="562"/>
    </row>
    <row r="127" spans="14:37">
      <c r="N127" s="186" t="s">
        <v>124</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124</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125</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125</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126</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126</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301</v>
      </c>
      <c r="O130" s="205"/>
      <c r="P130" s="338"/>
      <c r="Q130" s="338"/>
      <c r="R130" s="207"/>
      <c r="S130" s="207"/>
      <c r="T130" s="207"/>
      <c r="U130" s="207"/>
      <c r="V130" s="430"/>
      <c r="W130" s="430"/>
      <c r="X130" s="554"/>
      <c r="Y130" s="554"/>
      <c r="Z130" s="554"/>
      <c r="AA130" s="554"/>
      <c r="AB130" s="554"/>
      <c r="AC130" s="554"/>
      <c r="AD130" s="155" t="s">
        <v>301</v>
      </c>
      <c r="AE130" s="562"/>
      <c r="AF130" s="554"/>
      <c r="AG130" s="430"/>
      <c r="AH130" s="430"/>
      <c r="AI130" s="562"/>
    </row>
    <row r="131" spans="14:36">
      <c r="N131" s="186" t="s">
        <v>128</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128</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129</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129</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130</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130</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240" t="s">
        <v>298</v>
      </c>
      <c r="B1" s="1241"/>
      <c r="C1" s="1241"/>
      <c r="D1" s="1241"/>
      <c r="E1" s="1241"/>
      <c r="F1" s="1242" t="e">
        <f ca="1">IF(AND(AU7="Pass",AU8="Pass",AU34="Pass",AU35="Pass",AU60="Pass",AU61="Pass",AU86="Pass",AU87="Pass",AU112="Pass",AU113="Pass"),"Pass","Fail")</f>
        <v>#REF!</v>
      </c>
      <c r="G1" s="1242"/>
      <c r="H1" s="457"/>
      <c r="I1" s="457"/>
      <c r="J1" s="457"/>
      <c r="K1" s="457"/>
      <c r="L1" s="457"/>
      <c r="M1" s="457"/>
      <c r="N1" s="457"/>
      <c r="O1" s="457"/>
      <c r="P1" s="457"/>
      <c r="Q1" s="457"/>
      <c r="R1" s="457"/>
      <c r="S1" s="457"/>
      <c r="T1" s="457"/>
      <c r="U1" s="457"/>
      <c r="V1" s="471"/>
      <c r="W1" s="457"/>
      <c r="X1" s="457"/>
      <c r="Y1" s="457"/>
      <c r="Z1" s="458"/>
    </row>
    <row r="2" spans="1:47" s="97" customFormat="1">
      <c r="A2" s="459"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131</v>
      </c>
      <c r="B7" s="479" t="s">
        <v>489</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132</v>
      </c>
      <c r="B8" s="480" t="s">
        <v>127</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133</v>
      </c>
      <c r="B9" s="480" t="s">
        <v>490</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134</v>
      </c>
      <c r="B10" s="480" t="s">
        <v>491</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135</v>
      </c>
      <c r="B11" s="480" t="s">
        <v>492</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136</v>
      </c>
      <c r="B12" s="480" t="s">
        <v>493</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138</v>
      </c>
      <c r="B13" s="480" t="s">
        <v>494</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139</v>
      </c>
      <c r="B14" s="480" t="s">
        <v>379</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140</v>
      </c>
      <c r="B15" s="480" t="s">
        <v>495</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142</v>
      </c>
      <c r="B16" s="480" t="s">
        <v>380</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144</v>
      </c>
      <c r="B17" s="480" t="s">
        <v>119</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145</v>
      </c>
      <c r="B18" s="480" t="s">
        <v>496</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146</v>
      </c>
      <c r="B19" s="480" t="s">
        <v>497</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148</v>
      </c>
      <c r="B20" s="480" t="s">
        <v>377</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150</v>
      </c>
      <c r="B22" s="480" t="s">
        <v>103</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152</v>
      </c>
      <c r="B23" s="480" t="s">
        <v>141</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153</v>
      </c>
      <c r="B24" s="480" t="s">
        <v>422</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310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154</v>
      </c>
      <c r="B26" s="480" t="s">
        <v>515</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156</v>
      </c>
      <c r="B27" s="480" t="s">
        <v>395</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158</v>
      </c>
      <c r="B28" s="480" t="s">
        <v>147</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457</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280</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284</v>
      </c>
      <c r="B32" s="164"/>
      <c r="C32" s="641"/>
      <c r="D32" s="165"/>
      <c r="E32" s="166"/>
      <c r="F32" s="222"/>
      <c r="G32" s="166"/>
      <c r="H32" s="166"/>
      <c r="I32" s="167"/>
      <c r="J32" s="167"/>
      <c r="K32" s="166"/>
      <c r="L32" s="167"/>
      <c r="M32" s="166"/>
      <c r="N32" s="166"/>
      <c r="O32" s="170"/>
      <c r="P32" s="166"/>
      <c r="Q32" s="166"/>
      <c r="R32" s="166"/>
      <c r="S32" s="166"/>
      <c r="T32" s="558" t="s">
        <v>294</v>
      </c>
      <c r="U32" s="542" t="e">
        <f>MIN('DDR2 Clocks - 4L'!$O$5:$O$6)</f>
        <v>#REF!</v>
      </c>
      <c r="V32" s="539" t="e">
        <f>MAX('DDR2 Clocks - 4L'!$O$5:$O$6)</f>
        <v>#REF!</v>
      </c>
      <c r="W32" s="542"/>
      <c r="X32" s="168"/>
      <c r="Y32" s="543"/>
      <c r="Z32" s="558" t="s">
        <v>354</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299</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266</v>
      </c>
      <c r="B34" s="480" t="s">
        <v>151</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109</v>
      </c>
      <c r="B35" s="480" t="s">
        <v>500</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110</v>
      </c>
      <c r="B36" s="480" t="s">
        <v>501</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111</v>
      </c>
      <c r="B37" s="480" t="s">
        <v>502</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112</v>
      </c>
      <c r="B38" s="480" t="s">
        <v>503</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113</v>
      </c>
      <c r="B39" s="481" t="s">
        <v>504</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114</v>
      </c>
      <c r="B40" s="480" t="s">
        <v>505</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116</v>
      </c>
      <c r="B41" s="480" t="s">
        <v>506</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117</v>
      </c>
      <c r="B42" s="481" t="s">
        <v>507</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118</v>
      </c>
      <c r="B43" s="480" t="s">
        <v>508</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120</v>
      </c>
      <c r="B44" s="480" t="s">
        <v>509</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121</v>
      </c>
      <c r="B45" s="480" t="s">
        <v>510</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122</v>
      </c>
      <c r="B46" s="480" t="s">
        <v>511</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123</v>
      </c>
      <c r="B47" s="480" t="s">
        <v>402</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300</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124</v>
      </c>
      <c r="B49" s="480" t="s">
        <v>512</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125</v>
      </c>
      <c r="B50" s="480" t="s">
        <v>436</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126</v>
      </c>
      <c r="B51" s="480" t="s">
        <v>513</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301</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128</v>
      </c>
      <c r="B53" s="480" t="s">
        <v>498</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129</v>
      </c>
      <c r="B54" s="480" t="s">
        <v>514</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130</v>
      </c>
      <c r="B55" s="480" t="s">
        <v>499</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516</v>
      </c>
      <c r="Q56" s="330" t="s">
        <v>459</v>
      </c>
      <c r="R56" s="330" t="s">
        <v>460</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516</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280</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280</v>
      </c>
      <c r="AN57" s="156"/>
      <c r="AO57" s="156"/>
      <c r="AP57" s="156"/>
      <c r="AQ57" s="156"/>
      <c r="AR57" s="156"/>
      <c r="AS57" s="158"/>
      <c r="AT57" s="3"/>
      <c r="AU57" s="3"/>
    </row>
    <row r="58" spans="1:47">
      <c r="N58" s="3"/>
      <c r="O58" s="3"/>
      <c r="P58" s="263" t="s">
        <v>284</v>
      </c>
      <c r="Q58" s="166"/>
      <c r="R58" s="166"/>
      <c r="S58" s="166"/>
      <c r="T58" s="558" t="s">
        <v>297</v>
      </c>
      <c r="U58" s="542" t="e">
        <f>MIN('DDR2 Clocks - 4L'!$O$9:$O$10)</f>
        <v>#REF!</v>
      </c>
      <c r="V58" s="539" t="e">
        <f>MAX('DDR2 Clocks - 4L'!$O$9:$O$10)</f>
        <v>#REF!</v>
      </c>
      <c r="W58" s="542"/>
      <c r="X58" s="168"/>
      <c r="Y58" s="166"/>
      <c r="Z58" s="558" t="s">
        <v>355</v>
      </c>
      <c r="AA58" s="542" t="e">
        <f>MIN('DDR2 Clocks - 4L'!$O$11:$O$12)</f>
        <v>#REF!</v>
      </c>
      <c r="AB58" s="541" t="e">
        <f>MAX('DDR2 Clocks - 4L'!$O$11:$O$12)</f>
        <v>#REF!</v>
      </c>
      <c r="AC58" s="542"/>
      <c r="AD58" s="168"/>
      <c r="AE58" s="554"/>
      <c r="AF58" s="554"/>
      <c r="AG58" s="554"/>
      <c r="AH58" s="554"/>
      <c r="AI58" s="554"/>
      <c r="AJ58" s="554"/>
      <c r="AK58" s="554"/>
      <c r="AL58" s="554"/>
      <c r="AM58" s="163" t="s">
        <v>284</v>
      </c>
      <c r="AN58" s="538"/>
      <c r="AO58" s="538"/>
      <c r="AP58" s="538"/>
      <c r="AQ58" s="538"/>
      <c r="AR58" s="538"/>
      <c r="AS58" s="539"/>
      <c r="AT58" s="3"/>
      <c r="AU58" s="3"/>
    </row>
    <row r="59" spans="1:47">
      <c r="N59" s="3"/>
      <c r="O59" s="3"/>
      <c r="P59" s="205" t="s">
        <v>299</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299</v>
      </c>
      <c r="AN59" s="179"/>
      <c r="AO59" s="179"/>
      <c r="AP59" s="179"/>
      <c r="AQ59" s="179"/>
      <c r="AR59" s="179"/>
      <c r="AS59" s="273"/>
      <c r="AT59" s="3"/>
      <c r="AU59" s="3"/>
    </row>
    <row r="60" spans="1:47">
      <c r="N60" s="3"/>
      <c r="O60" s="3"/>
      <c r="P60" s="186" t="s">
        <v>266</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266</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109</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109</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110</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110</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111</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111</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112</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112</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113</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113</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114</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114</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116</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116</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117</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117</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118</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118</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120</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120</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121</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121</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122</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122</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123</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123</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300</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300</v>
      </c>
      <c r="AN74" s="179"/>
      <c r="AO74" s="179"/>
      <c r="AP74" s="179"/>
      <c r="AQ74" s="562"/>
      <c r="AR74" s="179"/>
      <c r="AS74" s="562"/>
      <c r="AT74" s="3"/>
      <c r="AU74" s="3"/>
    </row>
    <row r="75" spans="14:47">
      <c r="N75" s="3"/>
      <c r="O75" s="3"/>
      <c r="P75" s="185" t="s">
        <v>124</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124</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125</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125</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126</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126</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301</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301</v>
      </c>
      <c r="AN78" s="430"/>
      <c r="AO78" s="430"/>
      <c r="AP78" s="430"/>
      <c r="AQ78" s="562"/>
      <c r="AR78" s="430"/>
      <c r="AS78" s="562"/>
      <c r="AT78" s="3"/>
      <c r="AU78" s="3"/>
    </row>
    <row r="79" spans="14:47">
      <c r="N79" s="3"/>
      <c r="O79" s="3"/>
      <c r="P79" s="185" t="s">
        <v>128</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128</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129</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129</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130</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130</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516</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516</v>
      </c>
      <c r="AJ82" s="556" t="e">
        <f>"L6-2 Length Test (&lt;=" &amp; IF($B$2="mil",1,0.0254)*1000&amp;$B$2&amp;")"</f>
        <v>#REF!</v>
      </c>
      <c r="AK82" s="554"/>
      <c r="AL82" s="554"/>
      <c r="AM82" s="555" t="s">
        <v>516</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280</v>
      </c>
      <c r="O83" s="155"/>
      <c r="P83" s="156"/>
      <c r="Q83" s="156"/>
      <c r="R83" s="156"/>
      <c r="S83" s="156"/>
      <c r="T83" s="156"/>
      <c r="U83" s="156"/>
      <c r="V83" s="430"/>
      <c r="W83" s="156"/>
      <c r="X83" s="156"/>
      <c r="Y83" s="156"/>
      <c r="Z83" s="156"/>
      <c r="AA83" s="156"/>
      <c r="AB83" s="156"/>
      <c r="AC83" s="156"/>
      <c r="AD83" s="156"/>
      <c r="AE83" s="554"/>
      <c r="AF83" s="554"/>
      <c r="AG83" s="554"/>
      <c r="AH83" s="554"/>
      <c r="AI83" s="155" t="s">
        <v>280</v>
      </c>
      <c r="AJ83" s="156"/>
      <c r="AK83" s="554"/>
      <c r="AL83" s="554"/>
      <c r="AM83" s="155" t="s">
        <v>280</v>
      </c>
      <c r="AN83" s="156"/>
      <c r="AO83" s="156"/>
      <c r="AP83" s="156"/>
      <c r="AQ83" s="158"/>
      <c r="AR83" s="156"/>
      <c r="AS83" s="158"/>
      <c r="AT83" s="3"/>
      <c r="AU83" s="3"/>
    </row>
    <row r="84" spans="5:47">
      <c r="N84" s="263" t="s">
        <v>284</v>
      </c>
      <c r="O84" s="263"/>
      <c r="P84" s="166"/>
      <c r="Q84" s="166"/>
      <c r="R84" s="166"/>
      <c r="S84" s="166"/>
      <c r="T84" s="558" t="s">
        <v>296</v>
      </c>
      <c r="U84" s="542" t="e">
        <f>MIN('DDR2 Clocks - 4L'!$O$13:$O$14)</f>
        <v>#REF!</v>
      </c>
      <c r="V84" s="539" t="e">
        <f>MAX('DDR2 Clocks - 4L'!$O$13:$O$14)</f>
        <v>#REF!</v>
      </c>
      <c r="W84" s="542"/>
      <c r="X84" s="168"/>
      <c r="Y84" s="166"/>
      <c r="Z84" s="558" t="s">
        <v>356</v>
      </c>
      <c r="AA84" s="542" t="e">
        <f>MIN('DDR2 Clocks - 4L'!$O$15:$O$16)</f>
        <v>#REF!</v>
      </c>
      <c r="AB84" s="541" t="e">
        <f>MAX('DDR2 Clocks - 4L'!$O$15:$O$16)</f>
        <v>#REF!</v>
      </c>
      <c r="AC84" s="542"/>
      <c r="AD84" s="168"/>
      <c r="AE84" s="554"/>
      <c r="AF84" s="554"/>
      <c r="AG84" s="554"/>
      <c r="AH84" s="554"/>
      <c r="AI84" s="163" t="s">
        <v>284</v>
      </c>
      <c r="AJ84" s="538"/>
      <c r="AK84" s="554"/>
      <c r="AL84" s="554"/>
      <c r="AM84" s="163" t="s">
        <v>284</v>
      </c>
      <c r="AN84" s="538"/>
      <c r="AO84" s="538"/>
      <c r="AP84" s="538"/>
      <c r="AQ84" s="539"/>
      <c r="AR84" s="538"/>
      <c r="AS84" s="539"/>
      <c r="AT84" s="3"/>
      <c r="AU84" s="3"/>
    </row>
    <row r="85" spans="5:47">
      <c r="N85" s="205" t="s">
        <v>299</v>
      </c>
      <c r="O85" s="410"/>
      <c r="P85" s="181"/>
      <c r="Q85" s="181"/>
      <c r="R85" s="181"/>
      <c r="S85" s="181"/>
      <c r="T85" s="181"/>
      <c r="U85" s="179"/>
      <c r="V85" s="570"/>
      <c r="W85" s="531"/>
      <c r="X85" s="179"/>
      <c r="Y85" s="181"/>
      <c r="Z85" s="181"/>
      <c r="AA85" s="179"/>
      <c r="AB85" s="531"/>
      <c r="AC85" s="531"/>
      <c r="AD85" s="179"/>
      <c r="AE85" s="554"/>
      <c r="AF85" s="554"/>
      <c r="AG85" s="554"/>
      <c r="AH85" s="554"/>
      <c r="AI85" s="155" t="s">
        <v>299</v>
      </c>
      <c r="AJ85" s="179"/>
      <c r="AK85" s="554"/>
      <c r="AL85" s="554"/>
      <c r="AM85" s="155" t="s">
        <v>299</v>
      </c>
      <c r="AN85" s="179"/>
      <c r="AO85" s="179"/>
      <c r="AP85" s="179"/>
      <c r="AQ85" s="273"/>
      <c r="AR85" s="179"/>
      <c r="AS85" s="273"/>
      <c r="AT85" s="3"/>
      <c r="AU85" s="3"/>
    </row>
    <row r="86" spans="5:47">
      <c r="N86" s="186" t="s">
        <v>266</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266</v>
      </c>
      <c r="AJ86" s="560" t="e">
        <f>IF(P86&lt;=IF($B$2="mil",1,0.0254)*1000,"Pass",IF($B$2="mil",1,0.0254)*1000-P86)</f>
        <v>#REF!</v>
      </c>
      <c r="AK86" s="554"/>
      <c r="AL86" s="554"/>
      <c r="AM86" s="559" t="s">
        <v>266</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109</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109</v>
      </c>
      <c r="AJ87" s="560" t="e">
        <f t="shared" ref="AJ87:AJ99" si="59">IF(P87&lt;=IF($B$2="mil",1,0.0254)*1000,"Pass",IF($B$2="mil",1,0.0254)*1000-P87)</f>
        <v>#REF!</v>
      </c>
      <c r="AK87" s="554"/>
      <c r="AL87" s="554"/>
      <c r="AM87" s="561" t="s">
        <v>109</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110</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110</v>
      </c>
      <c r="AJ88" s="560" t="e">
        <f t="shared" si="59"/>
        <v>#REF!</v>
      </c>
      <c r="AK88" s="554"/>
      <c r="AL88" s="554"/>
      <c r="AM88" s="561" t="s">
        <v>110</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111</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111</v>
      </c>
      <c r="AJ89" s="560" t="e">
        <f t="shared" si="59"/>
        <v>#REF!</v>
      </c>
      <c r="AK89" s="554"/>
      <c r="AL89" s="554"/>
      <c r="AM89" s="561" t="s">
        <v>111</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112</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112</v>
      </c>
      <c r="AJ90" s="560" t="e">
        <f t="shared" si="59"/>
        <v>#REF!</v>
      </c>
      <c r="AK90" s="554"/>
      <c r="AL90" s="554"/>
      <c r="AM90" s="561" t="s">
        <v>112</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113</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113</v>
      </c>
      <c r="AJ91" s="560" t="e">
        <f t="shared" si="59"/>
        <v>#REF!</v>
      </c>
      <c r="AK91" s="554"/>
      <c r="AL91" s="554"/>
      <c r="AM91" s="561" t="s">
        <v>113</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114</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114</v>
      </c>
      <c r="AJ92" s="560" t="e">
        <f t="shared" si="59"/>
        <v>#REF!</v>
      </c>
      <c r="AK92" s="554"/>
      <c r="AL92" s="554"/>
      <c r="AM92" s="561" t="s">
        <v>114</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116</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116</v>
      </c>
      <c r="AJ93" s="560" t="e">
        <f t="shared" si="59"/>
        <v>#REF!</v>
      </c>
      <c r="AK93" s="554"/>
      <c r="AL93" s="554"/>
      <c r="AM93" s="561" t="s">
        <v>116</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117</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117</v>
      </c>
      <c r="AJ94" s="560" t="e">
        <f t="shared" si="59"/>
        <v>#REF!</v>
      </c>
      <c r="AK94" s="554"/>
      <c r="AL94" s="554"/>
      <c r="AM94" s="561" t="s">
        <v>117</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118</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118</v>
      </c>
      <c r="AJ95" s="560" t="e">
        <f t="shared" si="59"/>
        <v>#REF!</v>
      </c>
      <c r="AK95" s="554"/>
      <c r="AL95" s="554"/>
      <c r="AM95" s="561" t="s">
        <v>118</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120</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120</v>
      </c>
      <c r="AJ96" s="560" t="e">
        <f t="shared" si="59"/>
        <v>#REF!</v>
      </c>
      <c r="AK96" s="554"/>
      <c r="AL96" s="554"/>
      <c r="AM96" s="561" t="s">
        <v>120</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121</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121</v>
      </c>
      <c r="AJ97" s="560" t="e">
        <f t="shared" si="59"/>
        <v>#REF!</v>
      </c>
      <c r="AK97" s="554"/>
      <c r="AL97" s="554"/>
      <c r="AM97" s="561" t="s">
        <v>121</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122</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122</v>
      </c>
      <c r="AJ98" s="560" t="e">
        <f t="shared" si="59"/>
        <v>#REF!</v>
      </c>
      <c r="AK98" s="554"/>
      <c r="AL98" s="554"/>
      <c r="AM98" s="561" t="s">
        <v>122</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123</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123</v>
      </c>
      <c r="AJ99" s="560" t="e">
        <f t="shared" si="59"/>
        <v>#REF!</v>
      </c>
      <c r="AK99" s="554"/>
      <c r="AL99" s="554"/>
      <c r="AM99" s="561" t="s">
        <v>123</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300</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300</v>
      </c>
      <c r="AJ100" s="273"/>
      <c r="AK100" s="554"/>
      <c r="AL100" s="554"/>
      <c r="AM100" s="155" t="s">
        <v>300</v>
      </c>
      <c r="AN100" s="179"/>
      <c r="AO100" s="179"/>
      <c r="AP100" s="179"/>
      <c r="AQ100" s="562"/>
      <c r="AR100" s="179"/>
      <c r="AS100" s="562"/>
      <c r="AT100" s="3"/>
      <c r="AU100" s="3"/>
    </row>
    <row r="101" spans="5:47">
      <c r="N101" s="186" t="s">
        <v>124</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124</v>
      </c>
      <c r="AJ101" s="560" t="e">
        <f>IF(P101&lt;=IF($B$2="mil",1,0.0254)*1000,"Pass",IF($B$2="mil",1,0.0254)*1000-P101)</f>
        <v>#REF!</v>
      </c>
      <c r="AK101" s="554"/>
      <c r="AL101" s="554"/>
      <c r="AM101" s="559" t="s">
        <v>124</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125</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125</v>
      </c>
      <c r="AJ102" s="560" t="e">
        <f>IF(P102&lt;=IF($B$2="mil",1,0.0254)*1000,"Pass",IF($B$2="mil",1,0.0254)*1000-P102)</f>
        <v>#REF!</v>
      </c>
      <c r="AK102" s="554"/>
      <c r="AL102" s="554"/>
      <c r="AM102" s="563" t="s">
        <v>125</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126</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126</v>
      </c>
      <c r="AJ103" s="560" t="e">
        <f>IF(P103&lt;=IF($B$2="mil",1,0.0254)*1000,"Pass",IF($B$2="mil",1,0.0254)*1000-P103)</f>
        <v>#REF!</v>
      </c>
      <c r="AK103" s="554"/>
      <c r="AL103" s="554"/>
      <c r="AM103" s="563" t="s">
        <v>126</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301</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301</v>
      </c>
      <c r="AJ104" s="562"/>
      <c r="AK104" s="554"/>
      <c r="AL104" s="554"/>
      <c r="AM104" s="155" t="s">
        <v>301</v>
      </c>
      <c r="AN104" s="430"/>
      <c r="AO104" s="430"/>
      <c r="AP104" s="430"/>
      <c r="AQ104" s="562"/>
      <c r="AR104" s="430"/>
      <c r="AS104" s="562"/>
      <c r="AT104" s="3"/>
      <c r="AU104" s="3"/>
    </row>
    <row r="105" spans="5:47">
      <c r="N105" s="186" t="s">
        <v>128</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128</v>
      </c>
      <c r="AJ105" s="560" t="e">
        <f>IF(P105&lt;=IF($B$2="mil",1,0.0254)*1000,"Pass",IF($B$2="mil",1,0.0254)*1000-P105)</f>
        <v>#REF!</v>
      </c>
      <c r="AK105" s="554"/>
      <c r="AL105" s="554"/>
      <c r="AM105" s="559" t="s">
        <v>128</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129</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129</v>
      </c>
      <c r="AJ106" s="560" t="e">
        <f>IF(P106&lt;=IF($B$2="mil",1,0.0254)*1000,"Pass",IF($B$2="mil",1,0.0254)*1000-P106)</f>
        <v>#REF!</v>
      </c>
      <c r="AK106" s="554"/>
      <c r="AL106" s="554"/>
      <c r="AM106" s="561" t="s">
        <v>129</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130</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130</v>
      </c>
      <c r="AJ107" s="560" t="e">
        <f>IF(P107&lt;=IF($B$2="mil",1,0.0254)*1000,"Pass",IF($B$2="mil",1,0.0254)*1000-P107)</f>
        <v>#REF!</v>
      </c>
      <c r="AK107" s="554"/>
      <c r="AL107" s="554"/>
      <c r="AM107" s="561" t="s">
        <v>130</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516</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516</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280</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280</v>
      </c>
      <c r="AL109" s="158"/>
      <c r="AM109" s="554"/>
      <c r="AN109" s="156"/>
      <c r="AO109" s="156"/>
      <c r="AP109" s="156"/>
      <c r="AQ109" s="158"/>
      <c r="AR109" s="156"/>
      <c r="AS109" s="158"/>
      <c r="AT109" s="3"/>
      <c r="AU109" s="3"/>
    </row>
    <row r="110" spans="5:47">
      <c r="N110" s="263" t="s">
        <v>284</v>
      </c>
      <c r="O110" s="263"/>
      <c r="P110" s="166"/>
      <c r="Q110" s="166"/>
      <c r="R110" s="166"/>
      <c r="S110" s="166"/>
      <c r="T110" s="558" t="s">
        <v>295</v>
      </c>
      <c r="U110" s="542" t="e">
        <f>MIN('DDR2 Clocks - 4L'!$O$17:$O$18)</f>
        <v>#REF!</v>
      </c>
      <c r="V110" s="539" t="e">
        <f>MAX('DDR2 Clocks - 4L'!$O$17:$O$18)</f>
        <v>#REF!</v>
      </c>
      <c r="W110" s="542"/>
      <c r="X110" s="168"/>
      <c r="Y110" s="166"/>
      <c r="Z110" s="558" t="s">
        <v>357</v>
      </c>
      <c r="AA110" s="542" t="e">
        <f>MIN('DDR2 Clocks - 4L'!$O$19:$O$20)</f>
        <v>#REF!</v>
      </c>
      <c r="AB110" s="541" t="e">
        <f>MAX('DDR2 Clocks - 4L'!$O$19:$O$20)</f>
        <v>#REF!</v>
      </c>
      <c r="AC110" s="542"/>
      <c r="AD110" s="168"/>
      <c r="AE110" s="554"/>
      <c r="AF110" s="554"/>
      <c r="AG110" s="554"/>
      <c r="AH110" s="554"/>
      <c r="AI110" s="554"/>
      <c r="AJ110" s="554"/>
      <c r="AK110" s="164" t="s">
        <v>284</v>
      </c>
      <c r="AL110" s="539"/>
      <c r="AM110" s="554"/>
      <c r="AN110" s="538"/>
      <c r="AO110" s="538"/>
      <c r="AP110" s="538"/>
      <c r="AQ110" s="539"/>
      <c r="AR110" s="538"/>
      <c r="AS110" s="539"/>
      <c r="AT110" s="3"/>
      <c r="AU110" s="3"/>
    </row>
    <row r="111" spans="5:47">
      <c r="N111" s="205" t="s">
        <v>299</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299</v>
      </c>
      <c r="AL111" s="273"/>
      <c r="AM111" s="554"/>
      <c r="AN111" s="179"/>
      <c r="AO111" s="179"/>
      <c r="AP111" s="179"/>
      <c r="AQ111" s="273"/>
      <c r="AR111" s="179"/>
      <c r="AS111" s="273"/>
      <c r="AT111" s="3"/>
      <c r="AU111" s="3"/>
    </row>
    <row r="112" spans="5:47">
      <c r="N112" s="186" t="s">
        <v>266</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266</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109</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109</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110</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110</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111</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111</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112</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112</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113</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113</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114</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114</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116</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116</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117</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117</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118</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118</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120</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120</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121</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121</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122</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122</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123</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123</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300</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300</v>
      </c>
      <c r="AL126" s="273"/>
      <c r="AM126" s="554"/>
      <c r="AN126" s="179"/>
      <c r="AO126" s="179"/>
      <c r="AP126" s="179"/>
      <c r="AQ126" s="562"/>
      <c r="AR126" s="179"/>
      <c r="AS126" s="562"/>
      <c r="AT126" s="3"/>
      <c r="AU126" s="3"/>
    </row>
    <row r="127" spans="14:47">
      <c r="N127" s="186" t="s">
        <v>124</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124</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125</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125</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126</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126</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301</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301</v>
      </c>
      <c r="AL130" s="562"/>
      <c r="AM130" s="554"/>
      <c r="AN130" s="430"/>
      <c r="AO130" s="430"/>
      <c r="AP130" s="430"/>
      <c r="AQ130" s="562"/>
      <c r="AR130" s="430"/>
      <c r="AS130" s="562"/>
      <c r="AT130" s="3"/>
      <c r="AU130" s="3"/>
    </row>
    <row r="131" spans="14:47">
      <c r="N131" s="186" t="s">
        <v>128</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128</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129</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129</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130</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130</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240" t="s">
        <v>298</v>
      </c>
      <c r="B1" s="1241"/>
      <c r="C1" s="1241"/>
      <c r="D1" s="1241"/>
      <c r="E1" s="1241"/>
      <c r="F1" s="1242" t="e">
        <f ca="1">IF(AND(AZ7="Pass",AZ8="Pass",AZ35="Pass",AZ34="Pass",AZ60="Pass",AZ61="Pass",AZ86="Pass",AZ87="Pass",AZ112="Pass",AZ113="Pass"),"Pass","Fail")</f>
        <v>#REF!</v>
      </c>
      <c r="G1" s="1242"/>
      <c r="H1" s="457"/>
      <c r="I1" s="457"/>
      <c r="J1" s="457"/>
      <c r="K1" s="457"/>
      <c r="L1" s="457"/>
      <c r="M1" s="457"/>
      <c r="N1" s="457"/>
      <c r="O1" s="457"/>
      <c r="P1" s="457"/>
      <c r="Q1" s="457"/>
      <c r="R1" s="457"/>
      <c r="S1" s="457"/>
      <c r="T1" s="457"/>
      <c r="U1" s="457"/>
      <c r="V1" s="471"/>
      <c r="W1" s="457"/>
      <c r="X1" s="457"/>
      <c r="Y1" s="457"/>
      <c r="Z1" s="458"/>
    </row>
    <row r="2" spans="1:52" s="97" customFormat="1">
      <c r="A2" s="459"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131</v>
      </c>
      <c r="B7" s="479" t="s">
        <v>489</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132</v>
      </c>
      <c r="B8" s="480" t="s">
        <v>127</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133</v>
      </c>
      <c r="B9" s="480" t="s">
        <v>490</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134</v>
      </c>
      <c r="B10" s="480" t="s">
        <v>491</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135</v>
      </c>
      <c r="B11" s="480" t="s">
        <v>492</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136</v>
      </c>
      <c r="B12" s="480" t="s">
        <v>493</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138</v>
      </c>
      <c r="B13" s="480" t="s">
        <v>494</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139</v>
      </c>
      <c r="B14" s="480" t="s">
        <v>379</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140</v>
      </c>
      <c r="B15" s="480" t="s">
        <v>495</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142</v>
      </c>
      <c r="B16" s="480" t="s">
        <v>380</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144</v>
      </c>
      <c r="B17" s="480" t="s">
        <v>119</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145</v>
      </c>
      <c r="B18" s="480" t="s">
        <v>496</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146</v>
      </c>
      <c r="B19" s="480" t="s">
        <v>497</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148</v>
      </c>
      <c r="B20" s="480" t="s">
        <v>377</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150</v>
      </c>
      <c r="B22" s="480" t="s">
        <v>103</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152</v>
      </c>
      <c r="B23" s="480" t="s">
        <v>141</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153</v>
      </c>
      <c r="B24" s="480" t="s">
        <v>422</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310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154</v>
      </c>
      <c r="B26" s="480" t="s">
        <v>515</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156</v>
      </c>
      <c r="B27" s="480" t="s">
        <v>395</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158</v>
      </c>
      <c r="B28" s="480" t="s">
        <v>147</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516</v>
      </c>
      <c r="B30" s="144" t="s">
        <v>479</v>
      </c>
      <c r="C30" s="643" t="s">
        <v>92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457</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280</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284</v>
      </c>
      <c r="B32" s="164"/>
      <c r="C32" s="641"/>
      <c r="D32" s="165"/>
      <c r="E32" s="166"/>
      <c r="F32" s="222"/>
      <c r="G32" s="166"/>
      <c r="H32" s="166"/>
      <c r="I32" s="167"/>
      <c r="J32" s="167"/>
      <c r="K32" s="166"/>
      <c r="L32" s="167"/>
      <c r="M32" s="166"/>
      <c r="N32" s="166"/>
      <c r="O32" s="170"/>
      <c r="P32" s="166"/>
      <c r="Q32" s="166"/>
      <c r="R32" s="166"/>
      <c r="S32" s="166"/>
      <c r="T32" s="166"/>
      <c r="U32" s="166"/>
      <c r="V32" s="166"/>
      <c r="W32" s="558" t="s">
        <v>294</v>
      </c>
      <c r="X32" s="542" t="e">
        <f>MIN('DDR2 Clocks - 4L'!$O$5:$O$6)</f>
        <v>#REF!</v>
      </c>
      <c r="Y32" s="539" t="e">
        <f>MAX('DDR2 Clocks - 4L'!$O$5:$O$6)</f>
        <v>#REF!</v>
      </c>
      <c r="Z32" s="542"/>
      <c r="AA32" s="168"/>
      <c r="AB32" s="543"/>
      <c r="AC32" s="558" t="s">
        <v>354</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299</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266</v>
      </c>
      <c r="B34" s="480" t="s">
        <v>151</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109</v>
      </c>
      <c r="B35" s="480" t="s">
        <v>500</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110</v>
      </c>
      <c r="B36" s="480" t="s">
        <v>501</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111</v>
      </c>
      <c r="B37" s="480" t="s">
        <v>502</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112</v>
      </c>
      <c r="B38" s="480" t="s">
        <v>503</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113</v>
      </c>
      <c r="B39" s="481" t="s">
        <v>504</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114</v>
      </c>
      <c r="B40" s="480" t="s">
        <v>505</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116</v>
      </c>
      <c r="B41" s="480" t="s">
        <v>506</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117</v>
      </c>
      <c r="B42" s="481" t="s">
        <v>507</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118</v>
      </c>
      <c r="B43" s="480" t="s">
        <v>508</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120</v>
      </c>
      <c r="B44" s="480" t="s">
        <v>509</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121</v>
      </c>
      <c r="B45" s="480" t="s">
        <v>510</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122</v>
      </c>
      <c r="B46" s="480" t="s">
        <v>511</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123</v>
      </c>
      <c r="B47" s="480" t="s">
        <v>402</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300</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124</v>
      </c>
      <c r="B49" s="480" t="s">
        <v>512</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125</v>
      </c>
      <c r="B50" s="480" t="s">
        <v>436</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126</v>
      </c>
      <c r="B51" s="480" t="s">
        <v>513</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301</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128</v>
      </c>
      <c r="B53" s="480" t="s">
        <v>498</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129</v>
      </c>
      <c r="B54" s="480" t="s">
        <v>514</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130</v>
      </c>
      <c r="B55" s="480" t="s">
        <v>499</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516</v>
      </c>
      <c r="Q56" s="144" t="e">
        <f>"Trace L7-2 ["&amp;$B$2&amp;"]"</f>
        <v>#REF!</v>
      </c>
      <c r="R56" s="330" t="s">
        <v>459</v>
      </c>
      <c r="S56" s="330" t="s">
        <v>460</v>
      </c>
      <c r="T56" s="330" t="s">
        <v>476</v>
      </c>
      <c r="U56" s="330" t="s">
        <v>477</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516</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280</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280</v>
      </c>
      <c r="AO57" s="557"/>
      <c r="AP57" s="577"/>
      <c r="AQ57" s="156"/>
      <c r="AR57" s="156"/>
      <c r="AS57" s="156"/>
      <c r="AT57" s="156"/>
      <c r="AU57" s="156"/>
      <c r="AV57" s="156"/>
      <c r="AW57" s="156"/>
      <c r="AX57" s="557"/>
      <c r="AY57" s="3"/>
      <c r="AZ57" s="3"/>
    </row>
    <row r="58" spans="1:52">
      <c r="O58" s="3"/>
      <c r="P58" s="263" t="s">
        <v>284</v>
      </c>
      <c r="Q58" s="166"/>
      <c r="R58" s="166"/>
      <c r="S58" s="166"/>
      <c r="T58" s="166"/>
      <c r="U58" s="166"/>
      <c r="V58" s="166"/>
      <c r="W58" s="558" t="s">
        <v>297</v>
      </c>
      <c r="X58" s="542" t="e">
        <f>MIN('DDR2 Clocks - 4L'!$O$9:$O$10)</f>
        <v>#REF!</v>
      </c>
      <c r="Y58" s="539" t="e">
        <f>MAX('DDR2 Clocks - 4L'!$O$9:$O$10)</f>
        <v>#REF!</v>
      </c>
      <c r="Z58" s="542"/>
      <c r="AA58" s="168"/>
      <c r="AB58" s="166"/>
      <c r="AC58" s="558" t="s">
        <v>355</v>
      </c>
      <c r="AD58" s="542" t="e">
        <f>MIN('DDR2 Clocks - 4L'!$O$11:$O$12)</f>
        <v>#REF!</v>
      </c>
      <c r="AE58" s="541" t="e">
        <f>MAX('DDR2 Clocks - 4L'!$O$11:$O$12)</f>
        <v>#REF!</v>
      </c>
      <c r="AF58" s="542"/>
      <c r="AG58" s="168"/>
      <c r="AH58" s="554"/>
      <c r="AI58" s="554"/>
      <c r="AJ58" s="554"/>
      <c r="AK58" s="554"/>
      <c r="AL58" s="554"/>
      <c r="AM58" s="554"/>
      <c r="AN58" s="163" t="s">
        <v>284</v>
      </c>
      <c r="AO58" s="539"/>
      <c r="AP58" s="577"/>
      <c r="AQ58" s="538"/>
      <c r="AR58" s="538"/>
      <c r="AS58" s="538"/>
      <c r="AT58" s="538"/>
      <c r="AU58" s="538"/>
      <c r="AV58" s="538"/>
      <c r="AW58" s="538"/>
      <c r="AX58" s="539"/>
      <c r="AY58" s="3"/>
      <c r="AZ58" s="3"/>
    </row>
    <row r="59" spans="1:52">
      <c r="O59" s="3"/>
      <c r="P59" s="205" t="s">
        <v>299</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299</v>
      </c>
      <c r="AO59" s="533"/>
      <c r="AP59" s="577"/>
      <c r="AQ59" s="179"/>
      <c r="AR59" s="179"/>
      <c r="AS59" s="179"/>
      <c r="AT59" s="179"/>
      <c r="AU59" s="179"/>
      <c r="AV59" s="179"/>
      <c r="AW59" s="179"/>
      <c r="AX59" s="533"/>
      <c r="AY59" s="3"/>
      <c r="AZ59" s="3"/>
    </row>
    <row r="60" spans="1:52">
      <c r="O60" s="3"/>
      <c r="P60" s="186" t="s">
        <v>266</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266</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109</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109</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110</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110</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111</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111</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348</v>
      </c>
      <c r="O64" s="3"/>
      <c r="P64" s="243" t="s">
        <v>112</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112</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113</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113</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315</v>
      </c>
      <c r="O66" s="3"/>
      <c r="P66" s="243" t="s">
        <v>114</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114</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116</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116</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117</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117</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321</v>
      </c>
      <c r="O69" s="3"/>
      <c r="P69" s="243" t="s">
        <v>118</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118</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120</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120</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121</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121</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316</v>
      </c>
      <c r="O72" s="3"/>
      <c r="P72" s="243" t="s">
        <v>122</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122</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123</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123</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300</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300</v>
      </c>
      <c r="AO74" s="533"/>
      <c r="AP74" s="577"/>
      <c r="AQ74" s="179"/>
      <c r="AR74" s="179"/>
      <c r="AS74" s="179"/>
      <c r="AT74" s="179"/>
      <c r="AU74" s="179"/>
      <c r="AV74" s="562"/>
      <c r="AW74" s="179"/>
      <c r="AX74" s="549"/>
      <c r="AY74" s="3"/>
      <c r="AZ74" s="3"/>
    </row>
    <row r="75" spans="14:52">
      <c r="N75" t="s">
        <v>322</v>
      </c>
      <c r="O75" s="3"/>
      <c r="P75" s="185" t="s">
        <v>124</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124</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125</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125</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126</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126</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318</v>
      </c>
      <c r="O78" s="3"/>
      <c r="P78" s="205" t="s">
        <v>301</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301</v>
      </c>
      <c r="AO78" s="549"/>
      <c r="AP78" s="577"/>
      <c r="AQ78" s="430"/>
      <c r="AR78" s="430"/>
      <c r="AS78" s="430"/>
      <c r="AT78" s="430"/>
      <c r="AU78" s="430"/>
      <c r="AV78" s="562"/>
      <c r="AW78" s="430"/>
      <c r="AX78" s="549"/>
      <c r="AY78" s="3"/>
      <c r="AZ78" s="3"/>
    </row>
    <row r="79" spans="14:52">
      <c r="O79" s="3"/>
      <c r="P79" s="185" t="s">
        <v>128</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128</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129</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129</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323</v>
      </c>
      <c r="O81" s="3"/>
      <c r="P81" s="240" t="s">
        <v>130</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130</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657</v>
      </c>
      <c r="P82" s="329" t="s">
        <v>516</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516</v>
      </c>
      <c r="AM82" s="556" t="e">
        <f>"L6-2 Length Test (&lt;=" &amp; IF($B$2="mil",1,0.0254)*1000&amp;$B$2&amp;")"</f>
        <v>#REF!</v>
      </c>
      <c r="AN82" s="555" t="s">
        <v>516</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280</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280</v>
      </c>
      <c r="AM83" s="156"/>
      <c r="AN83" s="155" t="s">
        <v>280</v>
      </c>
      <c r="AO83" s="557"/>
      <c r="AP83" s="577"/>
      <c r="AQ83" s="156"/>
      <c r="AR83" s="156"/>
      <c r="AS83" s="156"/>
      <c r="AT83" s="156"/>
      <c r="AU83" s="156"/>
      <c r="AV83" s="158"/>
      <c r="AW83" s="156"/>
      <c r="AX83" s="158"/>
      <c r="AY83" s="3"/>
      <c r="AZ83" s="3"/>
    </row>
    <row r="84" spans="5:52">
      <c r="N84" t="s">
        <v>324</v>
      </c>
      <c r="P84" s="263" t="s">
        <v>284</v>
      </c>
      <c r="Q84" s="166"/>
      <c r="R84" s="166"/>
      <c r="S84" s="166"/>
      <c r="T84" s="166"/>
      <c r="U84" s="166"/>
      <c r="V84" s="166"/>
      <c r="W84" s="558" t="s">
        <v>296</v>
      </c>
      <c r="X84" s="542" t="e">
        <f>MIN('DDR2 Clocks - 4L'!$O$13:$O$14)</f>
        <v>#REF!</v>
      </c>
      <c r="Y84" s="539" t="e">
        <f>MAX('DDR2 Clocks - 4L'!$O$13:$O$14)</f>
        <v>#REF!</v>
      </c>
      <c r="Z84" s="542"/>
      <c r="AA84" s="168"/>
      <c r="AB84" s="166"/>
      <c r="AC84" s="558" t="s">
        <v>356</v>
      </c>
      <c r="AD84" s="542" t="e">
        <f>MIN('DDR2 Clocks - 4L'!$O$15:$O$16)</f>
        <v>#REF!</v>
      </c>
      <c r="AE84" s="541" t="e">
        <f>MAX('DDR2 Clocks - 4L'!$O$15:$O$16)</f>
        <v>#REF!</v>
      </c>
      <c r="AF84" s="542"/>
      <c r="AG84" s="168"/>
      <c r="AH84" s="554"/>
      <c r="AI84" s="554"/>
      <c r="AJ84" s="554"/>
      <c r="AK84" s="554"/>
      <c r="AL84" s="163" t="s">
        <v>284</v>
      </c>
      <c r="AM84" s="538"/>
      <c r="AN84" s="163" t="s">
        <v>284</v>
      </c>
      <c r="AO84" s="539"/>
      <c r="AP84" s="577"/>
      <c r="AQ84" s="538"/>
      <c r="AR84" s="538"/>
      <c r="AS84" s="538"/>
      <c r="AT84" s="538"/>
      <c r="AU84" s="538"/>
      <c r="AV84" s="539"/>
      <c r="AW84" s="538"/>
      <c r="AX84" s="539"/>
      <c r="AY84" s="3"/>
      <c r="AZ84" s="3"/>
    </row>
    <row r="85" spans="5:52">
      <c r="P85" s="205" t="s">
        <v>299</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299</v>
      </c>
      <c r="AM85" s="179"/>
      <c r="AN85" s="155" t="s">
        <v>299</v>
      </c>
      <c r="AO85" s="533"/>
      <c r="AP85" s="577"/>
      <c r="AQ85" s="179"/>
      <c r="AR85" s="179"/>
      <c r="AS85" s="179"/>
      <c r="AT85" s="179"/>
      <c r="AU85" s="179"/>
      <c r="AV85" s="273"/>
      <c r="AW85" s="179"/>
      <c r="AX85" s="273"/>
      <c r="AY85" s="3"/>
      <c r="AZ85" s="3"/>
    </row>
    <row r="86" spans="5:52">
      <c r="P86" s="240" t="s">
        <v>266</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266</v>
      </c>
      <c r="AM86" s="560" t="e">
        <f>IF(P34&lt;=IF($B$2="mil",1,0.0254)*1000,"Pass",IF($B$2="mil",1,0.0254)*1000-P34)</f>
        <v>#REF!</v>
      </c>
      <c r="AN86" s="559" t="s">
        <v>266</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109</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109</v>
      </c>
      <c r="AM87" s="560" t="e">
        <f t="shared" ref="AM87:AM99" si="70">IF(P35&lt;=IF($B$2="mil",1,0.0254)*1000,"Pass",IF($B$2="mil",1,0.0254)*1000-P35)</f>
        <v>#REF!</v>
      </c>
      <c r="AN87" s="561" t="s">
        <v>109</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110</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110</v>
      </c>
      <c r="AM88" s="560" t="e">
        <f t="shared" si="70"/>
        <v>#REF!</v>
      </c>
      <c r="AN88" s="561" t="s">
        <v>110</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111</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111</v>
      </c>
      <c r="AM89" s="560" t="e">
        <f t="shared" si="70"/>
        <v>#REF!</v>
      </c>
      <c r="AN89" s="561" t="s">
        <v>111</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112</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112</v>
      </c>
      <c r="AM90" s="560" t="e">
        <f t="shared" si="70"/>
        <v>#REF!</v>
      </c>
      <c r="AN90" s="561" t="s">
        <v>112</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346</v>
      </c>
      <c r="G91" s="272" t="s">
        <v>346</v>
      </c>
      <c r="P91" s="240" t="s">
        <v>113</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113</v>
      </c>
      <c r="AM91" s="560" t="e">
        <f t="shared" si="70"/>
        <v>#REF!</v>
      </c>
      <c r="AN91" s="561" t="s">
        <v>113</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351</v>
      </c>
      <c r="F92" s="377" t="s">
        <v>315</v>
      </c>
      <c r="G92" s="377" t="s">
        <v>321</v>
      </c>
      <c r="H92" s="272" t="s">
        <v>475</v>
      </c>
      <c r="P92" s="240" t="s">
        <v>114</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114</v>
      </c>
      <c r="AM92" s="560" t="e">
        <f t="shared" si="70"/>
        <v>#REF!</v>
      </c>
      <c r="AN92" s="561" t="s">
        <v>114</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316</v>
      </c>
      <c r="G93" s="377" t="s">
        <v>322</v>
      </c>
      <c r="P93" s="240" t="s">
        <v>116</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116</v>
      </c>
      <c r="AM93" s="560" t="e">
        <f t="shared" si="70"/>
        <v>#REF!</v>
      </c>
      <c r="AN93" s="561" t="s">
        <v>116</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318</v>
      </c>
      <c r="G94" s="377" t="s">
        <v>323</v>
      </c>
      <c r="P94" s="240" t="s">
        <v>117</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117</v>
      </c>
      <c r="AM94" s="560" t="e">
        <f t="shared" si="70"/>
        <v>#REF!</v>
      </c>
      <c r="AN94" s="561" t="s">
        <v>117</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317</v>
      </c>
      <c r="G95" s="377" t="s">
        <v>324</v>
      </c>
      <c r="P95" s="240" t="s">
        <v>118</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118</v>
      </c>
      <c r="AM95" s="560" t="e">
        <f t="shared" si="70"/>
        <v>#REF!</v>
      </c>
      <c r="AN95" s="561" t="s">
        <v>118</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120</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120</v>
      </c>
      <c r="AM96" s="560" t="e">
        <f t="shared" si="70"/>
        <v>#REF!</v>
      </c>
      <c r="AN96" s="561" t="s">
        <v>120</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121</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121</v>
      </c>
      <c r="AM97" s="560" t="e">
        <f t="shared" si="70"/>
        <v>#REF!</v>
      </c>
      <c r="AN97" s="561" t="s">
        <v>121</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122</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122</v>
      </c>
      <c r="AM98" s="560" t="e">
        <f t="shared" si="70"/>
        <v>#REF!</v>
      </c>
      <c r="AN98" s="561" t="s">
        <v>122</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123</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123</v>
      </c>
      <c r="AM99" s="560" t="e">
        <f t="shared" si="70"/>
        <v>#REF!</v>
      </c>
      <c r="AN99" s="561" t="s">
        <v>123</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300</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300</v>
      </c>
      <c r="AM100" s="273"/>
      <c r="AN100" s="155" t="s">
        <v>300</v>
      </c>
      <c r="AO100" s="533"/>
      <c r="AP100" s="577"/>
      <c r="AQ100" s="179"/>
      <c r="AR100" s="179"/>
      <c r="AS100" s="179"/>
      <c r="AT100" s="179"/>
      <c r="AU100" s="179"/>
      <c r="AV100" s="562"/>
      <c r="AW100" s="179"/>
      <c r="AX100" s="549"/>
      <c r="AY100" s="3"/>
      <c r="AZ100" s="3"/>
    </row>
    <row r="101" spans="5:52">
      <c r="P101" s="185" t="s">
        <v>124</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124</v>
      </c>
      <c r="AM101" s="560" t="e">
        <f>IF(P49&lt;=IF($B$2="mil",1,0.0254)*1000,"Pass",IF($B$2="mil",1,0.0254)*1000-P49)</f>
        <v>#REF!</v>
      </c>
      <c r="AN101" s="559" t="s">
        <v>124</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125</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125</v>
      </c>
      <c r="AM102" s="560" t="e">
        <f>IF(P50&lt;=IF($B$2="mil",1,0.0254)*1000,"Pass",IF($B$2="mil",1,0.0254)*1000-P50)</f>
        <v>#REF!</v>
      </c>
      <c r="AN102" s="563" t="s">
        <v>125</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126</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126</v>
      </c>
      <c r="AM103" s="560" t="e">
        <f>IF(P51&lt;=IF($B$2="mil",1,0.0254)*1000,"Pass",IF($B$2="mil",1,0.0254)*1000-P51)</f>
        <v>#REF!</v>
      </c>
      <c r="AN103" s="563" t="s">
        <v>126</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301</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301</v>
      </c>
      <c r="AM104" s="562"/>
      <c r="AN104" s="155" t="s">
        <v>301</v>
      </c>
      <c r="AO104" s="549"/>
      <c r="AP104" s="577"/>
      <c r="AQ104" s="430"/>
      <c r="AR104" s="430"/>
      <c r="AS104" s="430"/>
      <c r="AT104" s="430"/>
      <c r="AU104" s="430"/>
      <c r="AV104" s="562"/>
      <c r="AW104" s="430"/>
      <c r="AX104" s="549"/>
      <c r="AY104" s="3"/>
      <c r="AZ104" s="3"/>
    </row>
    <row r="105" spans="5:52">
      <c r="P105" s="185" t="s">
        <v>128</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128</v>
      </c>
      <c r="AM105" s="560" t="e">
        <f>IF(P53&lt;=IF($B$2="mil",1,0.0254)*1000,"Pass",IF($B$2="mil",1,0.0254)*1000-P53)</f>
        <v>#REF!</v>
      </c>
      <c r="AN105" s="559" t="s">
        <v>128</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129</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129</v>
      </c>
      <c r="AM106" s="560" t="e">
        <f>IF(P54&lt;=IF($B$2="mil",1,0.0254)*1000,"Pass",IF($B$2="mil",1,0.0254)*1000-P54)</f>
        <v>#REF!</v>
      </c>
      <c r="AN106" s="561" t="s">
        <v>129</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130</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130</v>
      </c>
      <c r="AM107" s="560" t="e">
        <f>IF(P55&lt;=IF($B$2="mil",1,0.0254)*1000,"Pass",IF($B$2="mil",1,0.0254)*1000-P55)</f>
        <v>#REF!</v>
      </c>
      <c r="AN107" s="561" t="s">
        <v>130</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516</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516</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280</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280</v>
      </c>
      <c r="AO109" s="158"/>
      <c r="AP109" s="554"/>
      <c r="AQ109" s="156"/>
      <c r="AR109" s="156"/>
      <c r="AS109" s="156"/>
      <c r="AT109" s="156"/>
      <c r="AU109" s="156"/>
      <c r="AV109" s="158"/>
      <c r="AW109" s="156"/>
      <c r="AX109" s="158"/>
      <c r="AY109" s="3"/>
      <c r="AZ109" s="3"/>
    </row>
    <row r="110" spans="5:52">
      <c r="P110" s="263" t="s">
        <v>284</v>
      </c>
      <c r="Q110" s="166"/>
      <c r="R110" s="166"/>
      <c r="S110" s="166"/>
      <c r="T110" s="166"/>
      <c r="U110" s="166"/>
      <c r="V110" s="166"/>
      <c r="W110" s="558" t="s">
        <v>295</v>
      </c>
      <c r="X110" s="542" t="e">
        <f>MIN('DDR2 Clocks - 4L'!$O$17:$O$18)</f>
        <v>#REF!</v>
      </c>
      <c r="Y110" s="539" t="e">
        <f>MAX('DDR2 Clocks - 4L'!$O$17:$O$18)</f>
        <v>#REF!</v>
      </c>
      <c r="Z110" s="542"/>
      <c r="AA110" s="168"/>
      <c r="AB110" s="166"/>
      <c r="AC110" s="558" t="s">
        <v>357</v>
      </c>
      <c r="AD110" s="542" t="e">
        <f>MIN('DDR2 Clocks - 4L'!$O$19:$O$20)</f>
        <v>#REF!</v>
      </c>
      <c r="AE110" s="541" t="e">
        <f>MAX('DDR2 Clocks - 4L'!$O$19:$O$20)</f>
        <v>#REF!</v>
      </c>
      <c r="AF110" s="542"/>
      <c r="AG110" s="168"/>
      <c r="AH110" s="554"/>
      <c r="AI110" s="554"/>
      <c r="AJ110" s="554"/>
      <c r="AK110" s="554"/>
      <c r="AL110" s="554"/>
      <c r="AM110" s="554"/>
      <c r="AN110" s="164" t="s">
        <v>284</v>
      </c>
      <c r="AO110" s="539"/>
      <c r="AP110" s="554"/>
      <c r="AQ110" s="538"/>
      <c r="AR110" s="538"/>
      <c r="AS110" s="538"/>
      <c r="AT110" s="538"/>
      <c r="AU110" s="538"/>
      <c r="AV110" s="539"/>
      <c r="AW110" s="538"/>
      <c r="AX110" s="539"/>
      <c r="AY110" s="3"/>
      <c r="AZ110" s="3"/>
    </row>
    <row r="111" spans="5:52">
      <c r="P111" s="205" t="s">
        <v>299</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299</v>
      </c>
      <c r="AO111" s="273"/>
      <c r="AP111" s="554"/>
      <c r="AQ111" s="179"/>
      <c r="AR111" s="179"/>
      <c r="AS111" s="179"/>
      <c r="AT111" s="179"/>
      <c r="AU111" s="179"/>
      <c r="AV111" s="273"/>
      <c r="AW111" s="179"/>
      <c r="AX111" s="273"/>
      <c r="AY111" s="3"/>
      <c r="AZ111" s="3"/>
    </row>
    <row r="112" spans="5:52">
      <c r="P112" s="186" t="s">
        <v>266</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266</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109</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109</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110</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110</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111</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111</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112</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112</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113</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113</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114</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114</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116</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116</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117</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117</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118</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118</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120</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120</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121</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121</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122</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122</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123</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123</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300</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300</v>
      </c>
      <c r="AO126" s="273"/>
      <c r="AP126" s="554"/>
      <c r="AQ126" s="179"/>
      <c r="AR126" s="179"/>
      <c r="AS126" s="179"/>
      <c r="AT126" s="179"/>
      <c r="AU126" s="179"/>
      <c r="AV126" s="562"/>
      <c r="AW126" s="179"/>
      <c r="AX126" s="549"/>
      <c r="AY126" s="3"/>
      <c r="AZ126" s="3"/>
    </row>
    <row r="127" spans="16:52">
      <c r="P127" s="186" t="s">
        <v>124</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124</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125</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125</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126</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126</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301</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301</v>
      </c>
      <c r="AO130" s="562"/>
      <c r="AP130" s="554"/>
      <c r="AQ130" s="430"/>
      <c r="AR130" s="430"/>
      <c r="AS130" s="430"/>
      <c r="AT130" s="430"/>
      <c r="AU130" s="430"/>
      <c r="AV130" s="562"/>
      <c r="AW130" s="430"/>
      <c r="AX130" s="549"/>
      <c r="AY130" s="3"/>
      <c r="AZ130" s="3"/>
    </row>
    <row r="131" spans="16:52">
      <c r="P131" s="186" t="s">
        <v>128</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128</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129</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129</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130</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130</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243" t="s">
        <v>90</v>
      </c>
      <c r="B1" s="1243"/>
      <c r="C1" s="1243"/>
      <c r="D1" s="1243"/>
      <c r="E1" s="1243"/>
      <c r="F1" s="1244" t="e">
        <f ca="1">IF(AND(AJ7="Pass",AJ8="Pass",AJ10="Pass",AJ11="Pass",AJ13="Pass",AJ14="Pass",AK20="Pass"),"Pass","Fail")</f>
        <v>#REF!</v>
      </c>
      <c r="G1" s="1244"/>
    </row>
    <row r="2" spans="1:36" s="97" customFormat="1">
      <c r="A2" s="473" t="s">
        <v>80</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516</v>
      </c>
      <c r="B3" s="144" t="s">
        <v>479</v>
      </c>
      <c r="C3" s="219" t="s">
        <v>92</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93</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281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88</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282</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102</v>
      </c>
      <c r="B7" s="646" t="s">
        <v>410</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104</v>
      </c>
      <c r="B8" s="646" t="s">
        <v>408</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278</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105</v>
      </c>
      <c r="B10" s="646" t="s">
        <v>155</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106</v>
      </c>
      <c r="B11" s="646" t="s">
        <v>403</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279</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107</v>
      </c>
      <c r="B13" s="646" t="s">
        <v>386</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108</v>
      </c>
      <c r="B14" s="646" t="s">
        <v>407</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516</v>
      </c>
      <c r="B16" s="550" t="s">
        <v>479</v>
      </c>
      <c r="C16" s="643" t="s">
        <v>92</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280</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89</v>
      </c>
      <c r="B18" s="164"/>
      <c r="C18" s="641"/>
      <c r="D18" s="165"/>
      <c r="E18" s="166"/>
      <c r="F18" s="222"/>
      <c r="G18" s="166"/>
      <c r="H18" s="166"/>
      <c r="I18" s="167"/>
      <c r="J18" s="167"/>
      <c r="K18" s="166"/>
      <c r="L18" s="167"/>
      <c r="M18" s="166"/>
      <c r="N18" s="166"/>
      <c r="O18" s="166"/>
      <c r="P18" s="166"/>
      <c r="Q18" s="166"/>
      <c r="R18" s="166"/>
      <c r="S18" s="540" t="s">
        <v>294</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447</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95</v>
      </c>
      <c r="B20" s="647" t="s">
        <v>517</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97</v>
      </c>
      <c r="B21" s="646" t="s">
        <v>387</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99</v>
      </c>
      <c r="B22" s="646" t="s">
        <v>371</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516</v>
      </c>
      <c r="B23" s="550" t="s">
        <v>479</v>
      </c>
      <c r="C23" s="645" t="s">
        <v>92</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89</v>
      </c>
      <c r="B24" s="164"/>
      <c r="C24" s="641"/>
      <c r="D24" s="165"/>
      <c r="E24" s="166"/>
      <c r="F24" s="222"/>
      <c r="G24" s="166"/>
      <c r="H24" s="166"/>
      <c r="I24" s="167"/>
      <c r="J24" s="167"/>
      <c r="K24" s="166"/>
      <c r="L24" s="167"/>
      <c r="M24" s="166"/>
      <c r="N24" s="166"/>
      <c r="O24" s="166"/>
      <c r="P24" s="166"/>
      <c r="Q24" s="166"/>
      <c r="R24" s="389"/>
      <c r="S24" s="540" t="s">
        <v>354</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448</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96</v>
      </c>
      <c r="B26" s="647" t="s">
        <v>518</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98</v>
      </c>
      <c r="B27" s="646" t="s">
        <v>404</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100</v>
      </c>
      <c r="B28" s="646" t="s">
        <v>391</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516</v>
      </c>
      <c r="Q29" s="218" t="e">
        <f>"Trace L8-2 ["&amp;$B$2&amp;"]"</f>
        <v>#REF!</v>
      </c>
      <c r="R29" s="555" t="s">
        <v>463</v>
      </c>
      <c r="S29" s="555" t="s">
        <v>464</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516</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89</v>
      </c>
      <c r="Q30" s="166"/>
      <c r="R30" s="166"/>
      <c r="S30" s="558" t="s">
        <v>297</v>
      </c>
      <c r="T30" s="541" t="e">
        <f>MIN('DDR2 Clocks - 2L'!$S$5:$S$6)</f>
        <v>#REF!</v>
      </c>
      <c r="U30" s="167" t="e">
        <f>MAX('DDR2 Clocks - 2L'!$S$5:$S$6)</f>
        <v>#REF!</v>
      </c>
      <c r="V30" s="541"/>
      <c r="W30" s="541"/>
      <c r="X30" s="554"/>
      <c r="Y30" s="554"/>
      <c r="Z30" s="554"/>
      <c r="AA30" s="554"/>
      <c r="AB30" s="554"/>
      <c r="AC30" s="554"/>
      <c r="AD30" s="554"/>
      <c r="AE30" s="554"/>
      <c r="AF30" s="166" t="s">
        <v>89</v>
      </c>
      <c r="AG30" s="538"/>
      <c r="AH30" s="538"/>
      <c r="AI30" s="539"/>
      <c r="AL30" s="162"/>
    </row>
    <row r="31" spans="1:38">
      <c r="K31" s="272"/>
      <c r="P31" s="155" t="s">
        <v>447</v>
      </c>
      <c r="Q31" s="181"/>
      <c r="R31" s="181"/>
      <c r="S31" s="181"/>
      <c r="T31" s="588"/>
      <c r="U31" s="589"/>
      <c r="V31" s="589"/>
      <c r="W31" s="588"/>
      <c r="X31" s="554"/>
      <c r="Y31" s="554"/>
      <c r="Z31" s="554"/>
      <c r="AA31" s="554"/>
      <c r="AB31" s="554"/>
      <c r="AC31" s="554"/>
      <c r="AD31" s="554"/>
      <c r="AE31" s="554"/>
      <c r="AF31" s="155" t="s">
        <v>302</v>
      </c>
      <c r="AG31" s="179"/>
      <c r="AH31" s="179"/>
      <c r="AI31" s="533"/>
      <c r="AL31" s="162"/>
    </row>
    <row r="32" spans="1:38">
      <c r="K32" s="272"/>
      <c r="P32" s="240" t="s">
        <v>95</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95</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97</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97</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99</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99</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516</v>
      </c>
      <c r="Q35" s="144" t="e">
        <f>"Trace L8-2 ["&amp;$B$2&amp;"]"</f>
        <v>#REF!</v>
      </c>
      <c r="R35" s="550" t="s">
        <v>465</v>
      </c>
      <c r="S35" s="550" t="s">
        <v>466</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516</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89</v>
      </c>
      <c r="Q36" s="389"/>
      <c r="R36" s="389"/>
      <c r="S36" s="558" t="s">
        <v>355</v>
      </c>
      <c r="T36" s="541" t="e">
        <f>MIN('DDR2 Clocks - 4L'!$O$11:$O$12)</f>
        <v>#REF!</v>
      </c>
      <c r="U36" s="541" t="e">
        <f>MAX('DDR2 Clocks - 4L'!$O$11:$O$12)</f>
        <v>#REF!</v>
      </c>
      <c r="V36" s="542"/>
      <c r="W36" s="168"/>
      <c r="X36" s="554"/>
      <c r="Y36" s="554"/>
      <c r="Z36" s="554"/>
      <c r="AA36" s="554"/>
      <c r="AB36" s="554"/>
      <c r="AC36" s="554"/>
      <c r="AD36" s="554"/>
      <c r="AE36" s="554"/>
      <c r="AF36" s="166" t="s">
        <v>89</v>
      </c>
      <c r="AG36" s="538"/>
      <c r="AH36" s="538"/>
      <c r="AI36" s="539"/>
      <c r="AJ36" s="162"/>
      <c r="AL36" s="162"/>
    </row>
    <row r="37" spans="11:38">
      <c r="K37" s="29"/>
      <c r="M37" s="29"/>
      <c r="P37" s="155" t="s">
        <v>448</v>
      </c>
      <c r="Q37" s="181"/>
      <c r="R37" s="181"/>
      <c r="S37" s="181"/>
      <c r="T37" s="179"/>
      <c r="U37" s="531"/>
      <c r="V37" s="531"/>
      <c r="W37" s="179"/>
      <c r="X37" s="554"/>
      <c r="Y37" s="554"/>
      <c r="Z37" s="554"/>
      <c r="AA37" s="554"/>
      <c r="AB37" s="554"/>
      <c r="AC37" s="554"/>
      <c r="AD37" s="554"/>
      <c r="AE37" s="554"/>
      <c r="AF37" s="155" t="s">
        <v>302</v>
      </c>
      <c r="AG37" s="179"/>
      <c r="AH37" s="179"/>
      <c r="AI37" s="533"/>
      <c r="AJ37" s="162"/>
      <c r="AL37" s="162"/>
    </row>
    <row r="38" spans="11:38">
      <c r="P38" s="186" t="s">
        <v>96</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96</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98</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98</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100</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100</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516</v>
      </c>
      <c r="O41" s="144"/>
      <c r="P41" s="144" t="e">
        <f>"Trace L6-2 ["&amp;$B$2&amp;"]"</f>
        <v>#REF!</v>
      </c>
      <c r="Q41" s="144" t="e">
        <f>"Trace L8-3 ["&amp;$B$2&amp;"]"</f>
        <v>#REF!</v>
      </c>
      <c r="R41" s="550" t="s">
        <v>467</v>
      </c>
      <c r="S41" s="555" t="s">
        <v>468</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516</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89</v>
      </c>
      <c r="O42" s="163"/>
      <c r="P42" s="166"/>
      <c r="Q42" s="166"/>
      <c r="R42" s="166"/>
      <c r="S42" s="558" t="s">
        <v>296</v>
      </c>
      <c r="T42" s="541" t="e">
        <f>MIN('DDR2 Clocks - 2L'!$R$7:$R$8)</f>
        <v>#REF!</v>
      </c>
      <c r="U42" s="167" t="e">
        <f>MAX('DDR2 Clocks - 2L'!$R$7:$R$8)</f>
        <v>#REF!</v>
      </c>
      <c r="V42" s="592"/>
      <c r="W42" s="541"/>
      <c r="X42" s="554"/>
      <c r="Y42" s="554"/>
      <c r="Z42" s="554"/>
      <c r="AA42" s="554"/>
      <c r="AB42" s="166" t="s">
        <v>89</v>
      </c>
      <c r="AC42" s="539"/>
      <c r="AD42" s="554"/>
      <c r="AE42" s="554"/>
      <c r="AF42" s="554"/>
      <c r="AG42" s="538"/>
      <c r="AH42" s="538"/>
      <c r="AI42" s="539"/>
      <c r="AL42" s="162"/>
    </row>
    <row r="43" spans="11:38">
      <c r="K43" s="400"/>
      <c r="M43" s="400"/>
      <c r="N43" s="155" t="s">
        <v>447</v>
      </c>
      <c r="O43" s="411"/>
      <c r="P43" s="181"/>
      <c r="Q43" s="181"/>
      <c r="R43" s="181"/>
      <c r="S43" s="181"/>
      <c r="T43" s="588"/>
      <c r="U43" s="589"/>
      <c r="V43" s="589"/>
      <c r="W43" s="588"/>
      <c r="X43" s="554"/>
      <c r="Y43" s="554"/>
      <c r="Z43" s="554"/>
      <c r="AA43" s="554"/>
      <c r="AB43" s="155" t="s">
        <v>302</v>
      </c>
      <c r="AC43" s="273"/>
      <c r="AD43" s="554"/>
      <c r="AE43" s="554"/>
      <c r="AF43" s="554"/>
      <c r="AG43" s="179"/>
      <c r="AH43" s="179"/>
      <c r="AI43" s="533"/>
      <c r="AL43" s="162"/>
    </row>
    <row r="44" spans="11:38">
      <c r="N44" s="185" t="s">
        <v>95</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95</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97</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97</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99</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99</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516</v>
      </c>
      <c r="O47" s="144"/>
      <c r="P47" s="144" t="e">
        <f>"Trace L6-2 ["&amp;$B$2&amp;"]"</f>
        <v>#REF!</v>
      </c>
      <c r="Q47" s="144" t="e">
        <f>"Trace L8-3 ["&amp;$B$2&amp;"]"</f>
        <v>#REF!</v>
      </c>
      <c r="R47" s="550" t="s">
        <v>469</v>
      </c>
      <c r="S47" s="550" t="s">
        <v>470</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516</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89</v>
      </c>
      <c r="O48" s="163"/>
      <c r="P48" s="166"/>
      <c r="Q48" s="166"/>
      <c r="R48" s="389"/>
      <c r="S48" s="558" t="s">
        <v>356</v>
      </c>
      <c r="T48" s="542" t="e">
        <f>MIN('DDR2 Clocks - 4L'!$O$15:$O$16)</f>
        <v>#REF!</v>
      </c>
      <c r="U48" s="541" t="e">
        <f>MAX('DDR2 Clocks - 4L'!$O$15:$O$16)</f>
        <v>#REF!</v>
      </c>
      <c r="V48" s="542"/>
      <c r="W48" s="168"/>
      <c r="X48" s="554"/>
      <c r="Y48" s="554"/>
      <c r="Z48" s="554"/>
      <c r="AA48" s="554"/>
      <c r="AB48" s="163" t="s">
        <v>89</v>
      </c>
      <c r="AC48" s="539"/>
      <c r="AD48" s="554"/>
      <c r="AE48" s="554"/>
      <c r="AF48" s="554"/>
      <c r="AG48" s="538"/>
      <c r="AH48" s="538"/>
      <c r="AI48" s="539"/>
      <c r="AL48" s="162"/>
    </row>
    <row r="49" spans="14:38">
      <c r="N49" s="155" t="s">
        <v>448</v>
      </c>
      <c r="O49" s="411"/>
      <c r="P49" s="181"/>
      <c r="Q49" s="181"/>
      <c r="R49" s="181"/>
      <c r="S49" s="181"/>
      <c r="T49" s="179"/>
      <c r="U49" s="531"/>
      <c r="V49" s="531"/>
      <c r="W49" s="179"/>
      <c r="X49" s="554"/>
      <c r="Y49" s="554"/>
      <c r="Z49" s="554"/>
      <c r="AA49" s="554"/>
      <c r="AB49" s="155" t="s">
        <v>302</v>
      </c>
      <c r="AC49" s="273"/>
      <c r="AD49" s="554"/>
      <c r="AE49" s="554"/>
      <c r="AF49" s="554"/>
      <c r="AG49" s="179"/>
      <c r="AH49" s="179"/>
      <c r="AI49" s="533"/>
      <c r="AL49" s="162"/>
    </row>
    <row r="50" spans="14:38">
      <c r="N50" s="185" t="s">
        <v>96</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96</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98</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98</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100</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100</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516</v>
      </c>
      <c r="O53" s="144"/>
      <c r="P53" s="144" t="e">
        <f>"Trace L7-2 ["&amp;$B$2&amp;"]"</f>
        <v>#REF!</v>
      </c>
      <c r="Q53" s="144" t="e">
        <f>"Trace L8-4 ["&amp;$B$2&amp;"]"</f>
        <v>#REF!</v>
      </c>
      <c r="R53" s="555" t="s">
        <v>471</v>
      </c>
      <c r="S53" s="555" t="s">
        <v>472</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516</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89</v>
      </c>
      <c r="O54" s="163"/>
      <c r="P54" s="166"/>
      <c r="Q54" s="166"/>
      <c r="R54" s="166"/>
      <c r="S54" s="558" t="s">
        <v>295</v>
      </c>
      <c r="T54" s="167" t="e">
        <f>MIN('DDR2 Clocks - 2L'!$S$7:$S$8)</f>
        <v>#REF!</v>
      </c>
      <c r="U54" s="167" t="e">
        <f>MAX('DDR2 Clocks - 2L'!$S$7:$S$8)</f>
        <v>#REF!</v>
      </c>
      <c r="V54" s="592"/>
      <c r="W54" s="541"/>
      <c r="X54" s="554"/>
      <c r="Y54" s="554"/>
      <c r="Z54" s="554"/>
      <c r="AA54" s="554"/>
      <c r="AB54" s="554"/>
      <c r="AC54" s="554"/>
      <c r="AD54" s="163" t="s">
        <v>89</v>
      </c>
      <c r="AE54" s="539"/>
      <c r="AF54" s="554"/>
      <c r="AG54" s="538"/>
      <c r="AH54" s="538"/>
      <c r="AI54" s="539"/>
    </row>
    <row r="55" spans="14:38">
      <c r="N55" s="155" t="s">
        <v>447</v>
      </c>
      <c r="O55" s="411"/>
      <c r="P55" s="181"/>
      <c r="Q55" s="181"/>
      <c r="R55" s="181"/>
      <c r="S55" s="181"/>
      <c r="T55" s="588"/>
      <c r="U55" s="589"/>
      <c r="V55" s="589"/>
      <c r="W55" s="588"/>
      <c r="X55" s="554"/>
      <c r="Y55" s="554"/>
      <c r="Z55" s="554"/>
      <c r="AA55" s="554"/>
      <c r="AB55" s="554"/>
      <c r="AC55" s="554"/>
      <c r="AD55" s="155" t="s">
        <v>302</v>
      </c>
      <c r="AE55" s="273"/>
      <c r="AF55" s="554"/>
      <c r="AG55" s="179"/>
      <c r="AH55" s="179"/>
      <c r="AI55" s="533"/>
    </row>
    <row r="56" spans="14:38">
      <c r="N56" s="185" t="s">
        <v>95</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95</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97</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97</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99</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99</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516</v>
      </c>
      <c r="O59" s="144"/>
      <c r="P59" s="144" t="e">
        <f>"Trace L7-2 ["&amp;$B$2&amp;"]"</f>
        <v>#REF!</v>
      </c>
      <c r="Q59" s="144" t="e">
        <f>"Trace L8-4 ["&amp;$B$2&amp;"]"</f>
        <v>#REF!</v>
      </c>
      <c r="R59" s="550" t="s">
        <v>473</v>
      </c>
      <c r="S59" s="550" t="s">
        <v>474</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516</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89</v>
      </c>
      <c r="O60" s="163"/>
      <c r="P60" s="166"/>
      <c r="Q60" s="166"/>
      <c r="R60" s="389"/>
      <c r="S60" s="540" t="s">
        <v>357</v>
      </c>
      <c r="T60" s="542" t="e">
        <f>MIN('DDR2 Clocks - 4L'!$O$19:$O$20)</f>
        <v>#REF!</v>
      </c>
      <c r="U60" s="541" t="e">
        <f>MAX('DDR2 Clocks - 4L'!$O$19:$O$20)</f>
        <v>#REF!</v>
      </c>
      <c r="V60" s="542"/>
      <c r="W60" s="168"/>
      <c r="X60" s="554"/>
      <c r="Y60" s="554"/>
      <c r="Z60" s="554"/>
      <c r="AA60" s="554"/>
      <c r="AB60" s="554"/>
      <c r="AC60" s="554"/>
      <c r="AD60" s="163" t="s">
        <v>89</v>
      </c>
      <c r="AE60" s="593"/>
      <c r="AF60" s="554"/>
      <c r="AG60" s="594"/>
      <c r="AH60" s="594"/>
      <c r="AI60" s="593"/>
    </row>
    <row r="61" spans="14:38">
      <c r="N61" s="155" t="s">
        <v>448</v>
      </c>
      <c r="O61" s="411"/>
      <c r="P61" s="181"/>
      <c r="Q61" s="181"/>
      <c r="R61" s="181"/>
      <c r="S61" s="179"/>
      <c r="T61" s="179"/>
      <c r="U61" s="531"/>
      <c r="V61" s="531"/>
      <c r="W61" s="179"/>
      <c r="X61" s="554"/>
      <c r="Y61" s="554"/>
      <c r="Z61" s="554"/>
      <c r="AA61" s="554"/>
      <c r="AB61" s="554"/>
      <c r="AC61" s="554"/>
      <c r="AD61" s="155" t="s">
        <v>302</v>
      </c>
      <c r="AE61" s="273"/>
      <c r="AF61" s="554"/>
      <c r="AG61" s="179"/>
      <c r="AH61" s="179"/>
      <c r="AI61" s="533"/>
    </row>
    <row r="62" spans="14:38">
      <c r="N62" s="185" t="s">
        <v>96</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96</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98</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98</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100</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100</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243" t="s">
        <v>159</v>
      </c>
      <c r="B1" s="1245"/>
      <c r="C1" s="1245"/>
      <c r="D1" s="1245"/>
      <c r="E1" s="116" t="e">
        <f ca="1">IF(AND(BN7="Pass"),"Pass","Fail")</f>
        <v>#REF!</v>
      </c>
      <c r="F1" s="49"/>
      <c r="BL1" s="61"/>
    </row>
    <row r="2" spans="1:66"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319</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94</v>
      </c>
      <c r="B5" s="125"/>
      <c r="C5" s="365"/>
      <c r="D5" s="53"/>
      <c r="E5" s="52"/>
      <c r="F5" s="52"/>
      <c r="G5" s="52"/>
      <c r="H5" s="52"/>
      <c r="I5" s="52"/>
      <c r="J5" s="52"/>
      <c r="K5" s="52"/>
      <c r="L5" s="52"/>
      <c r="M5" s="52"/>
      <c r="N5" s="52"/>
      <c r="O5" s="52"/>
      <c r="P5" s="52"/>
      <c r="Q5" s="52"/>
      <c r="R5" s="52"/>
      <c r="S5" s="81"/>
      <c r="T5" s="53"/>
      <c r="U5" s="65"/>
      <c r="V5" s="540" t="s">
        <v>304</v>
      </c>
      <c r="W5" s="168" t="e">
        <f>MIN('DDR2 Clocks - 4L'!$O$22:$O$25)</f>
        <v>#REF!</v>
      </c>
      <c r="X5" s="541" t="e">
        <f>MAX('DDR2 Clocks - 4L'!$O$22:$O$25)</f>
        <v>#REF!</v>
      </c>
      <c r="Y5" s="53"/>
      <c r="Z5" s="65"/>
      <c r="AA5" s="65"/>
      <c r="AB5" s="540"/>
      <c r="AC5" s="81"/>
      <c r="AD5" s="540" t="s">
        <v>294</v>
      </c>
      <c r="AE5" s="542" t="e">
        <f>MIN('DDR2 Clocks - 4L'!$O$5:$O$6)</f>
        <v>#REF!</v>
      </c>
      <c r="AF5" s="541" t="e">
        <f>MAX('DDR2 Clocks - 4L'!$O$5:$O$6)</f>
        <v>#REF!</v>
      </c>
      <c r="AG5" s="65"/>
      <c r="AH5" s="65"/>
      <c r="AI5" s="65"/>
      <c r="AJ5" s="540"/>
      <c r="AK5" s="81"/>
      <c r="AL5" s="540" t="s">
        <v>354</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320</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160</v>
      </c>
      <c r="B7" s="646" t="s">
        <v>519</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161</v>
      </c>
      <c r="B8" s="646" t="s">
        <v>526</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319</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94</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294</v>
      </c>
      <c r="AE10" s="542" t="e">
        <f>MIN('DDR2 Clocks - 4L'!$O$5:$O$6)</f>
        <v>#REF!</v>
      </c>
      <c r="AF10" s="541" t="e">
        <f>MAX('DDR2 Clocks - 4L'!$O$5:$O$6)</f>
        <v>#REF!</v>
      </c>
      <c r="AG10" s="65"/>
      <c r="AH10" s="65"/>
      <c r="AI10" s="65"/>
      <c r="AJ10" s="540"/>
      <c r="AK10" s="81"/>
      <c r="AL10" s="540" t="s">
        <v>354</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320</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162</v>
      </c>
      <c r="B12" s="646" t="s">
        <v>520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163</v>
      </c>
      <c r="B13" s="646" t="s">
        <v>381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319</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94</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297</v>
      </c>
      <c r="AE15" s="542" t="e">
        <f>MIN('DDR2 Clocks - 4L'!$O$9:$O$10)</f>
        <v>#REF!</v>
      </c>
      <c r="AF15" s="541" t="e">
        <f>MAX('DDR2 Clocks - 4L'!$O$9:$O$10)</f>
        <v>#REF!</v>
      </c>
      <c r="AG15" s="65"/>
      <c r="AH15" s="65"/>
      <c r="AI15" s="65"/>
      <c r="AJ15" s="540"/>
      <c r="AK15" s="81"/>
      <c r="AL15" s="540" t="s">
        <v>355</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320</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164</v>
      </c>
      <c r="B17" s="656" t="s">
        <v>384</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165</v>
      </c>
      <c r="B18" s="646" t="s">
        <v>527</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319</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94</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297</v>
      </c>
      <c r="AE20" s="542" t="e">
        <f>MIN('DDR2 Clocks - 4L'!$O$9:$O$10)</f>
        <v>#REF!</v>
      </c>
      <c r="AF20" s="541" t="e">
        <f>MAX('DDR2 Clocks - 4L'!$O$9:$O$10)</f>
        <v>#REF!</v>
      </c>
      <c r="AG20" s="65"/>
      <c r="AH20" s="65"/>
      <c r="AI20" s="65"/>
      <c r="AJ20" s="540"/>
      <c r="AK20" s="81"/>
      <c r="AL20" s="540" t="s">
        <v>355</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320</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166</v>
      </c>
      <c r="B22" s="656" t="s">
        <v>521</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167</v>
      </c>
      <c r="B23" s="646" t="s">
        <v>528</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319</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94</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296</v>
      </c>
      <c r="AE25" s="542" t="e">
        <f>MIN('DDR2 Clocks - 4L'!$O$13:$O$14)</f>
        <v>#REF!</v>
      </c>
      <c r="AF25" s="541" t="e">
        <f>MAX('DDR2 Clocks - 4L'!$O$13:$O$14)</f>
        <v>#REF!</v>
      </c>
      <c r="AG25" s="65"/>
      <c r="AH25" s="65"/>
      <c r="AI25" s="65"/>
      <c r="AJ25" s="540"/>
      <c r="AK25" s="81"/>
      <c r="AL25" s="540" t="s">
        <v>356</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320</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168</v>
      </c>
      <c r="B27" s="646" t="s">
        <v>522</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169</v>
      </c>
      <c r="B28" s="646" t="s">
        <v>529</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319</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94</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296</v>
      </c>
      <c r="AE30" s="542" t="e">
        <f>MIN('DDR2 Clocks - 4L'!$O$13:$O$14)</f>
        <v>#REF!</v>
      </c>
      <c r="AF30" s="541" t="e">
        <f>MAX('DDR2 Clocks - 4L'!$O$13:$O$14)</f>
        <v>#REF!</v>
      </c>
      <c r="AG30" s="65"/>
      <c r="AH30" s="65"/>
      <c r="AI30" s="65"/>
      <c r="AJ30" s="540"/>
      <c r="AK30" s="81"/>
      <c r="AL30" s="540" t="s">
        <v>356</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320</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170</v>
      </c>
      <c r="B32" s="646" t="s">
        <v>523</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171</v>
      </c>
      <c r="B33" s="646" t="s">
        <v>530</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319</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94</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295</v>
      </c>
      <c r="AE35" s="542" t="e">
        <f>MIN('DDR2 Clocks - 4L'!$O$17:$O$18)</f>
        <v>#REF!</v>
      </c>
      <c r="AF35" s="541" t="e">
        <f>MAX('DDR2 Clocks - 4L'!$O$17:$O$18)</f>
        <v>#REF!</v>
      </c>
      <c r="AG35" s="65"/>
      <c r="AH35" s="65"/>
      <c r="AI35" s="65"/>
      <c r="AJ35" s="540"/>
      <c r="AK35" s="81"/>
      <c r="AL35" s="540" t="s">
        <v>357</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320</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172</v>
      </c>
      <c r="B37" s="646" t="s">
        <v>524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173</v>
      </c>
      <c r="B38" s="646" t="s">
        <v>531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319</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94</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295</v>
      </c>
      <c r="AE40" s="542" t="e">
        <f>MIN('DDR2 Clocks - 4L'!$O$17:$O$18)</f>
        <v>#REF!</v>
      </c>
      <c r="AF40" s="541" t="e">
        <f>MAX('DDR2 Clocks - 4L'!$O$17:$O$18)</f>
        <v>#REF!</v>
      </c>
      <c r="AG40" s="65"/>
      <c r="AH40" s="65"/>
      <c r="AI40" s="65"/>
      <c r="AJ40" s="540"/>
      <c r="AK40" s="81"/>
      <c r="AL40" s="540" t="s">
        <v>357</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320</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175</v>
      </c>
      <c r="B42" s="646" t="s">
        <v>525</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176</v>
      </c>
      <c r="B43" s="646" t="s">
        <v>532</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91</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177</v>
      </c>
      <c r="AG49" s="6"/>
      <c r="AH49" s="5"/>
      <c r="AI49" s="5"/>
      <c r="AJ49" s="6"/>
      <c r="AK49" s="6"/>
      <c r="AL49" s="6"/>
      <c r="AM49" s="5"/>
      <c r="AN49" s="5" t="s">
        <v>177</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584</v>
      </c>
      <c r="J63" s="6"/>
    </row>
    <row r="64" spans="1:66">
      <c r="H64" s="6" t="s">
        <v>359</v>
      </c>
      <c r="I64" s="6" t="s">
        <v>585</v>
      </c>
      <c r="J64" s="6"/>
    </row>
    <row r="65" spans="8:9">
      <c r="H65" s="6" t="s">
        <v>360</v>
      </c>
      <c r="I65" s="6" t="s">
        <v>585</v>
      </c>
    </row>
    <row r="66" spans="8:9">
      <c r="H66" s="6" t="s">
        <v>361</v>
      </c>
      <c r="I66" s="6" t="s">
        <v>586</v>
      </c>
    </row>
    <row r="67" spans="8:9">
      <c r="H67" s="6" t="s">
        <v>462</v>
      </c>
      <c r="I67" s="6" t="s">
        <v>586</v>
      </c>
    </row>
    <row r="68" spans="8:9">
      <c r="H68" s="6" t="s">
        <v>363</v>
      </c>
      <c r="I68" s="6" t="s">
        <v>587</v>
      </c>
    </row>
    <row r="69" spans="8:9">
      <c r="H69" s="6" t="s">
        <v>364</v>
      </c>
      <c r="I69" s="6" t="s">
        <v>587</v>
      </c>
    </row>
    <row r="70" spans="8:9">
      <c r="H70" s="6" t="s">
        <v>365</v>
      </c>
      <c r="I70" s="6" t="s">
        <v>588</v>
      </c>
    </row>
    <row r="71" spans="8:9">
      <c r="H71" s="6" t="s">
        <v>366</v>
      </c>
      <c r="I71" s="6" t="s">
        <v>588</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243" t="s">
        <v>178</v>
      </c>
      <c r="B1" s="1245"/>
      <c r="C1" s="1245"/>
      <c r="D1" s="1245"/>
      <c r="E1" s="1244" t="e">
        <f ca="1">IF(AND(BI7="Pass",BI19="Pass",BI31="Pass",BI43="Pass",BI55="Pass",BI67="Pass",BI79="Pass"),"Pass","Fail")</f>
        <v>#REF!</v>
      </c>
      <c r="F1" s="1244"/>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80</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267</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191</v>
      </c>
      <c r="B7" s="665" t="s">
        <v>572</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192</v>
      </c>
      <c r="B8" s="665" t="s">
        <v>573</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193</v>
      </c>
      <c r="B9" s="665" t="s">
        <v>574</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194</v>
      </c>
      <c r="B10" s="665" t="s">
        <v>570</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195</v>
      </c>
      <c r="B11" s="665" t="s">
        <v>571</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196</v>
      </c>
      <c r="B12" s="665" t="s">
        <v>569</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197</v>
      </c>
      <c r="B13" s="665" t="s">
        <v>413</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198</v>
      </c>
      <c r="B14" s="665" t="s">
        <v>568</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199</v>
      </c>
      <c r="B15" s="667" t="s">
        <v>575</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268</v>
      </c>
      <c r="B16" s="668"/>
      <c r="C16" s="659"/>
      <c r="D16" s="62"/>
      <c r="E16" s="82" t="s">
        <v>91</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200</v>
      </c>
      <c r="B19" s="665" t="s">
        <v>566</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201</v>
      </c>
      <c r="B20" s="665" t="s">
        <v>567</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202</v>
      </c>
      <c r="B21" s="670" t="s">
        <v>179</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203</v>
      </c>
      <c r="B22" s="670" t="s">
        <v>421</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204</v>
      </c>
      <c r="B23" s="665" t="s">
        <v>535</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205</v>
      </c>
      <c r="B24" s="671" t="s">
        <v>536</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303</v>
      </c>
      <c r="B25" s="665" t="s">
        <v>537</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206</v>
      </c>
      <c r="B26" s="665" t="s">
        <v>538</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207</v>
      </c>
      <c r="B27" s="667" t="s">
        <v>576</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269</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208</v>
      </c>
      <c r="B31" s="665" t="s">
        <v>539</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209</v>
      </c>
      <c r="B32" s="665" t="s">
        <v>540</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210</v>
      </c>
      <c r="B33" s="665" t="s">
        <v>541</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211</v>
      </c>
      <c r="B34" s="665" t="s">
        <v>542</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212</v>
      </c>
      <c r="B35" s="665" t="s">
        <v>543</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213</v>
      </c>
      <c r="B36" s="665" t="s">
        <v>419</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214</v>
      </c>
      <c r="B37" s="665" t="s">
        <v>417</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215</v>
      </c>
      <c r="B38" s="665" t="s">
        <v>424</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216</v>
      </c>
      <c r="B39" s="667" t="s">
        <v>577</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270</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217</v>
      </c>
      <c r="B43" s="672" t="s">
        <v>544</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218</v>
      </c>
      <c r="B44" s="665" t="s">
        <v>545</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219</v>
      </c>
      <c r="B45" s="665" t="s">
        <v>418</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220</v>
      </c>
      <c r="B46" s="665" t="s">
        <v>423</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221</v>
      </c>
      <c r="B47" s="665" t="s">
        <v>420</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222</v>
      </c>
      <c r="B48" s="672" t="s">
        <v>546</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223</v>
      </c>
      <c r="B49" s="665" t="s">
        <v>547</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224</v>
      </c>
      <c r="B50" s="665" t="s">
        <v>425</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225</v>
      </c>
      <c r="B51" s="667" t="s">
        <v>578</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271</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226</v>
      </c>
      <c r="B55" s="665" t="s">
        <v>548</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227</v>
      </c>
      <c r="B56" s="665" t="s">
        <v>427</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228</v>
      </c>
      <c r="B57" s="665" t="s">
        <v>431</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229</v>
      </c>
      <c r="B58" s="665" t="s">
        <v>549</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230</v>
      </c>
      <c r="B59" s="665" t="s">
        <v>550</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231</v>
      </c>
      <c r="B60" s="665" t="s">
        <v>426</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232</v>
      </c>
      <c r="B61" s="665" t="s">
        <v>551</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233</v>
      </c>
      <c r="B62" s="665" t="s">
        <v>552</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234</v>
      </c>
      <c r="B63" s="667" t="s">
        <v>180</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272</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235</v>
      </c>
      <c r="B67" s="665" t="s">
        <v>409</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236</v>
      </c>
      <c r="B68" s="670" t="s">
        <v>411</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237</v>
      </c>
      <c r="B69" s="670" t="s">
        <v>553</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238</v>
      </c>
      <c r="B70" s="665" t="s">
        <v>441</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239</v>
      </c>
      <c r="B71" s="665" t="s">
        <v>554</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240</v>
      </c>
      <c r="B72" s="665" t="s">
        <v>437</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241</v>
      </c>
      <c r="B73" s="665" t="s">
        <v>442</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242</v>
      </c>
      <c r="B74" s="665" t="s">
        <v>555</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243</v>
      </c>
      <c r="B75" s="667" t="s">
        <v>415</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273</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244</v>
      </c>
      <c r="B79" s="672" t="s">
        <v>556</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245</v>
      </c>
      <c r="B80" s="665" t="s">
        <v>557</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246</v>
      </c>
      <c r="B81" s="665" t="s">
        <v>183</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247</v>
      </c>
      <c r="B82" s="665" t="s">
        <v>558</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248</v>
      </c>
      <c r="B83" s="665" t="s">
        <v>559</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249</v>
      </c>
      <c r="B84" s="665" t="s">
        <v>416</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250</v>
      </c>
      <c r="B85" s="665" t="s">
        <v>560</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251</v>
      </c>
      <c r="B86" s="665" t="s">
        <v>186</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252</v>
      </c>
      <c r="B87" s="667" t="s">
        <v>579</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274</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253</v>
      </c>
      <c r="B91" s="665" t="s">
        <v>561</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254</v>
      </c>
      <c r="B92" s="665" t="s">
        <v>187</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255</v>
      </c>
      <c r="B93" s="665" t="s">
        <v>562</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256</v>
      </c>
      <c r="B94" s="665" t="s">
        <v>87</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257</v>
      </c>
      <c r="B95" s="665" t="s">
        <v>563</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258</v>
      </c>
      <c r="B96" s="665" t="s">
        <v>564</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259</v>
      </c>
      <c r="B97" s="665" t="s">
        <v>412</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260</v>
      </c>
      <c r="B98" s="665" t="s">
        <v>565</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261</v>
      </c>
      <c r="B99" s="667" t="s">
        <v>185</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79</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246" t="s">
        <v>298</v>
      </c>
      <c r="B1" s="1247"/>
      <c r="C1" s="1247"/>
      <c r="D1" s="1247"/>
      <c r="E1" s="1247"/>
      <c r="F1" s="1248" t="e">
        <f ca="1">IF(AND(AB7="Pass",AB8="Pass",AY34="Pass",AY35="Pass",AY60="Pass",AY61="Pass",AY86="Pass",AY87="Pass",AY112="Pass",AY113="Pass"),"Pass","Fail")</f>
        <v>#REF!</v>
      </c>
      <c r="G1" s="1248"/>
      <c r="H1" s="63"/>
      <c r="I1" s="63"/>
      <c r="J1" s="63"/>
      <c r="K1" s="63"/>
      <c r="L1" s="63"/>
      <c r="M1" s="63"/>
      <c r="N1" s="63"/>
      <c r="O1" s="63"/>
      <c r="P1" s="63"/>
      <c r="Q1" s="63"/>
      <c r="R1" s="63"/>
      <c r="S1" s="63"/>
      <c r="T1" s="63"/>
      <c r="U1" s="63"/>
      <c r="V1" s="63"/>
      <c r="W1" s="63"/>
      <c r="X1" s="63"/>
      <c r="Y1" s="63"/>
      <c r="Z1" s="64"/>
    </row>
    <row r="2" spans="1:30" s="97" customFormat="1">
      <c r="A2" s="245" t="s">
        <v>80</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101</v>
      </c>
      <c r="B3" s="144" t="s">
        <v>84</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281</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285</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308</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131</v>
      </c>
      <c r="B7" s="185" t="s">
        <v>389</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132</v>
      </c>
      <c r="B8" s="185" t="s">
        <v>390</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133</v>
      </c>
      <c r="B9" s="185" t="s">
        <v>393</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134</v>
      </c>
      <c r="B10" s="185" t="s">
        <v>394</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135</v>
      </c>
      <c r="B11" s="185" t="s">
        <v>395</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136</v>
      </c>
      <c r="B12" s="185" t="s">
        <v>137</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138</v>
      </c>
      <c r="B13" s="185" t="s">
        <v>141</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139</v>
      </c>
      <c r="B14" s="185" t="s">
        <v>396</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140</v>
      </c>
      <c r="B15" s="185" t="s">
        <v>115</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142</v>
      </c>
      <c r="B16" s="185" t="s">
        <v>143</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144</v>
      </c>
      <c r="B17" s="185" t="s">
        <v>391</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145</v>
      </c>
      <c r="B18" s="185" t="s">
        <v>119</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146</v>
      </c>
      <c r="B19" s="185" t="s">
        <v>147</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148</v>
      </c>
      <c r="B20" s="185" t="s">
        <v>392</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309</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150</v>
      </c>
      <c r="B22" s="185" t="s">
        <v>386</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152</v>
      </c>
      <c r="B23" s="185" t="s">
        <v>387</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153</v>
      </c>
      <c r="B24" s="185" t="s">
        <v>127</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310</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154</v>
      </c>
      <c r="B26" s="186" t="s">
        <v>157</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156</v>
      </c>
      <c r="B27" s="243" t="s">
        <v>388</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158</v>
      </c>
      <c r="B28" s="258" t="s">
        <v>155</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101</v>
      </c>
      <c r="B30" s="144" t="s">
        <v>84</v>
      </c>
      <c r="C30" s="219" t="s">
        <v>92</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283</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280</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284</v>
      </c>
      <c r="B32" s="164"/>
      <c r="C32" s="164"/>
      <c r="D32" s="165"/>
      <c r="E32" s="166"/>
      <c r="F32" s="222"/>
      <c r="G32" s="166"/>
      <c r="H32" s="166"/>
      <c r="I32" s="167"/>
      <c r="J32" s="167"/>
      <c r="K32" s="166"/>
      <c r="L32" s="167"/>
      <c r="M32" s="167"/>
      <c r="N32" s="166"/>
      <c r="O32" s="170"/>
      <c r="P32" s="166"/>
      <c r="Q32" s="166"/>
      <c r="R32" s="166"/>
      <c r="S32" s="166"/>
      <c r="T32" s="166"/>
      <c r="U32" s="166"/>
      <c r="V32" s="166"/>
      <c r="W32" s="383" t="s">
        <v>294</v>
      </c>
      <c r="X32" s="174" t="e">
        <f>MIN('DDR2 Clocks - 4L'!$O$5:$O$6)</f>
        <v>#REF!</v>
      </c>
      <c r="Y32" s="235" t="e">
        <f>MAX('DDR2 Clocks - 4L'!$O$5:$O$6)</f>
        <v>#REF!</v>
      </c>
      <c r="Z32" s="174"/>
      <c r="AA32" s="172"/>
      <c r="AB32" s="223"/>
      <c r="AC32" s="383" t="s">
        <v>354</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299</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266</v>
      </c>
      <c r="B34" s="186" t="s">
        <v>372</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109</v>
      </c>
      <c r="B35" s="243" t="s">
        <v>373</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110</v>
      </c>
      <c r="B36" s="243" t="s">
        <v>374</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111</v>
      </c>
      <c r="B37" s="243" t="s">
        <v>375</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112</v>
      </c>
      <c r="B38" s="243" t="s">
        <v>376</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113</v>
      </c>
      <c r="B39" s="243" t="s">
        <v>377</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114</v>
      </c>
      <c r="B40" s="243" t="s">
        <v>378</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116</v>
      </c>
      <c r="B41" s="243" t="s">
        <v>379</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117</v>
      </c>
      <c r="B42" s="243" t="s">
        <v>380</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118</v>
      </c>
      <c r="B43" s="242" t="s">
        <v>381</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120</v>
      </c>
      <c r="B44" s="242" t="s">
        <v>382</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121</v>
      </c>
      <c r="B45" s="242" t="s">
        <v>383</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122</v>
      </c>
      <c r="B46" s="242" t="s">
        <v>384</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123</v>
      </c>
      <c r="B47" s="242" t="s">
        <v>385</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300</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124</v>
      </c>
      <c r="B49" s="242" t="s">
        <v>368</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125</v>
      </c>
      <c r="B50" s="242" t="s">
        <v>369</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126</v>
      </c>
      <c r="B51" s="242" t="s">
        <v>370</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301</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128</v>
      </c>
      <c r="B53" s="186" t="s">
        <v>149</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129</v>
      </c>
      <c r="B54" s="243" t="s">
        <v>371</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130</v>
      </c>
      <c r="B55" s="243" t="s">
        <v>151</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101</v>
      </c>
      <c r="T56" s="330" t="s">
        <v>353</v>
      </c>
      <c r="U56" s="330" t="s">
        <v>352</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101</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348</v>
      </c>
      <c r="R57" s="3"/>
      <c r="S57" s="155" t="s">
        <v>280</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280</v>
      </c>
      <c r="AT57" s="221"/>
      <c r="AU57" s="221"/>
      <c r="AV57" s="221"/>
      <c r="AW57" s="221"/>
      <c r="AX57" s="3"/>
      <c r="AY57" s="3"/>
    </row>
    <row r="58" spans="1:51">
      <c r="P58" t="s">
        <v>349</v>
      </c>
      <c r="R58" s="3"/>
      <c r="S58" s="263" t="s">
        <v>284</v>
      </c>
      <c r="T58" s="166"/>
      <c r="U58" s="166"/>
      <c r="V58" s="169"/>
      <c r="W58" s="383" t="s">
        <v>297</v>
      </c>
      <c r="X58" s="174" t="e">
        <f>MIN('DDR2 Clocks - 4L'!$O$9:$O$10)</f>
        <v>#REF!</v>
      </c>
      <c r="Y58" s="235" t="e">
        <f>MAX('DDR2 Clocks - 4L'!$O$9:$O$10)</f>
        <v>#REF!</v>
      </c>
      <c r="Z58" s="174"/>
      <c r="AA58" s="172"/>
      <c r="AB58" s="169"/>
      <c r="AC58" s="383" t="s">
        <v>355</v>
      </c>
      <c r="AD58" s="174" t="e">
        <f>MIN('DDR2 Clocks - 4L'!$O$11:$O$12)</f>
        <v>#REF!</v>
      </c>
      <c r="AE58" s="235" t="e">
        <f>MAX('DDR2 Clocks - 4L'!$O$11:$O$12)</f>
        <v>#REF!</v>
      </c>
      <c r="AF58" s="174"/>
      <c r="AG58" s="172"/>
      <c r="AH58" s="3"/>
      <c r="AI58" s="3"/>
      <c r="AJ58" s="3"/>
      <c r="AK58" s="3"/>
      <c r="AL58" s="3"/>
      <c r="AM58" s="3"/>
      <c r="AN58" s="3"/>
      <c r="AO58" s="3"/>
      <c r="AP58" s="3"/>
      <c r="AQ58" s="3"/>
      <c r="AR58" s="3"/>
      <c r="AS58" s="263" t="s">
        <v>284</v>
      </c>
      <c r="AT58" s="176"/>
      <c r="AU58" s="176"/>
      <c r="AV58" s="176"/>
      <c r="AW58" s="176"/>
      <c r="AX58" s="3"/>
      <c r="AY58" s="3"/>
    </row>
    <row r="59" spans="1:51">
      <c r="R59" s="3"/>
      <c r="S59" s="205" t="s">
        <v>299</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299</v>
      </c>
      <c r="AT59" s="183"/>
      <c r="AU59" s="183"/>
      <c r="AV59" s="183"/>
      <c r="AW59" s="183"/>
      <c r="AX59" s="3"/>
      <c r="AY59" s="3"/>
    </row>
    <row r="60" spans="1:51">
      <c r="R60" s="3"/>
      <c r="S60" s="186" t="s">
        <v>266</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266</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321</v>
      </c>
      <c r="R61" s="3"/>
      <c r="S61" s="243" t="s">
        <v>109</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109</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110</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110</v>
      </c>
      <c r="AT62" s="201" t="e">
        <f t="shared" ca="1" si="47"/>
        <v>#NAME?</v>
      </c>
      <c r="AU62" s="201" t="e">
        <f t="shared" ca="1" si="48"/>
        <v>#NAME?</v>
      </c>
      <c r="AV62" s="201" t="e">
        <f t="shared" si="39"/>
        <v>#REF!</v>
      </c>
      <c r="AW62" s="348" t="e">
        <f t="shared" si="40"/>
        <v>#REF!</v>
      </c>
      <c r="AX62" s="162" t="e">
        <f t="shared" ca="1" si="49"/>
        <v>#REF!</v>
      </c>
      <c r="AY62" s="3"/>
    </row>
    <row r="63" spans="1:51">
      <c r="R63" s="3"/>
      <c r="S63" s="243" t="s">
        <v>111</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111</v>
      </c>
      <c r="AT63" s="201" t="e">
        <f t="shared" ca="1" si="47"/>
        <v>#NAME?</v>
      </c>
      <c r="AU63" s="201" t="e">
        <f t="shared" ca="1" si="48"/>
        <v>#NAME?</v>
      </c>
      <c r="AV63" s="201" t="e">
        <f t="shared" si="39"/>
        <v>#REF!</v>
      </c>
      <c r="AW63" s="348" t="e">
        <f t="shared" si="40"/>
        <v>#REF!</v>
      </c>
      <c r="AX63" s="162" t="e">
        <f t="shared" ca="1" si="49"/>
        <v>#REF!</v>
      </c>
      <c r="AY63" s="3"/>
    </row>
    <row r="64" spans="1:51">
      <c r="P64" t="s">
        <v>316</v>
      </c>
      <c r="R64" s="3"/>
      <c r="S64" s="243" t="s">
        <v>112</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112</v>
      </c>
      <c r="AT64" s="201" t="e">
        <f t="shared" ca="1" si="47"/>
        <v>#NAME?</v>
      </c>
      <c r="AU64" s="201" t="e">
        <f t="shared" ca="1" si="48"/>
        <v>#NAME?</v>
      </c>
      <c r="AV64" s="201" t="e">
        <f t="shared" si="39"/>
        <v>#REF!</v>
      </c>
      <c r="AW64" s="348" t="e">
        <f t="shared" si="40"/>
        <v>#REF!</v>
      </c>
      <c r="AX64" s="162" t="e">
        <f t="shared" ca="1" si="49"/>
        <v>#REF!</v>
      </c>
      <c r="AY64" s="3"/>
    </row>
    <row r="65" spans="16:51">
      <c r="R65" s="3"/>
      <c r="S65" s="243" t="s">
        <v>113</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113</v>
      </c>
      <c r="AT65" s="201" t="e">
        <f t="shared" ca="1" si="47"/>
        <v>#NAME?</v>
      </c>
      <c r="AU65" s="201" t="e">
        <f t="shared" ca="1" si="48"/>
        <v>#NAME?</v>
      </c>
      <c r="AV65" s="201" t="e">
        <f t="shared" si="39"/>
        <v>#REF!</v>
      </c>
      <c r="AW65" s="348" t="e">
        <f t="shared" si="40"/>
        <v>#REF!</v>
      </c>
      <c r="AX65" s="162" t="e">
        <f t="shared" ca="1" si="49"/>
        <v>#REF!</v>
      </c>
      <c r="AY65" s="3"/>
    </row>
    <row r="66" spans="16:51">
      <c r="R66" s="3"/>
      <c r="S66" s="243" t="s">
        <v>114</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114</v>
      </c>
      <c r="AT66" s="201" t="e">
        <f t="shared" ca="1" si="47"/>
        <v>#NAME?</v>
      </c>
      <c r="AU66" s="201" t="e">
        <f t="shared" ca="1" si="48"/>
        <v>#NAME?</v>
      </c>
      <c r="AV66" s="201" t="e">
        <f t="shared" si="39"/>
        <v>#REF!</v>
      </c>
      <c r="AW66" s="348" t="e">
        <f t="shared" si="40"/>
        <v>#REF!</v>
      </c>
      <c r="AX66" s="162" t="e">
        <f t="shared" ca="1" si="49"/>
        <v>#REF!</v>
      </c>
      <c r="AY66" s="3"/>
    </row>
    <row r="67" spans="16:51">
      <c r="P67" t="s">
        <v>322</v>
      </c>
      <c r="R67" s="3"/>
      <c r="S67" s="243" t="s">
        <v>116</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116</v>
      </c>
      <c r="AT67" s="201" t="e">
        <f t="shared" ca="1" si="47"/>
        <v>#NAME?</v>
      </c>
      <c r="AU67" s="201" t="e">
        <f t="shared" ca="1" si="48"/>
        <v>#NAME?</v>
      </c>
      <c r="AV67" s="201" t="e">
        <f t="shared" si="39"/>
        <v>#REF!</v>
      </c>
      <c r="AW67" s="348" t="e">
        <f t="shared" si="40"/>
        <v>#REF!</v>
      </c>
      <c r="AX67" s="162" t="e">
        <f t="shared" ca="1" si="49"/>
        <v>#REF!</v>
      </c>
      <c r="AY67" s="3"/>
    </row>
    <row r="68" spans="16:51">
      <c r="R68" s="3"/>
      <c r="S68" s="243" t="s">
        <v>117</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117</v>
      </c>
      <c r="AT68" s="201" t="e">
        <f t="shared" ca="1" si="47"/>
        <v>#NAME?</v>
      </c>
      <c r="AU68" s="201" t="e">
        <f t="shared" ca="1" si="48"/>
        <v>#NAME?</v>
      </c>
      <c r="AV68" s="201" t="e">
        <f t="shared" si="39"/>
        <v>#REF!</v>
      </c>
      <c r="AW68" s="348" t="e">
        <f t="shared" si="40"/>
        <v>#REF!</v>
      </c>
      <c r="AX68" s="162" t="e">
        <f t="shared" ca="1" si="49"/>
        <v>#REF!</v>
      </c>
      <c r="AY68" s="3"/>
    </row>
    <row r="69" spans="16:51">
      <c r="R69" s="3"/>
      <c r="S69" s="243" t="s">
        <v>118</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118</v>
      </c>
      <c r="AT69" s="201" t="e">
        <f t="shared" ca="1" si="47"/>
        <v>#NAME?</v>
      </c>
      <c r="AU69" s="201" t="e">
        <f t="shared" ca="1" si="48"/>
        <v>#NAME?</v>
      </c>
      <c r="AV69" s="201" t="e">
        <f t="shared" si="39"/>
        <v>#REF!</v>
      </c>
      <c r="AW69" s="348" t="e">
        <f t="shared" si="40"/>
        <v>#REF!</v>
      </c>
      <c r="AX69" s="162" t="e">
        <f t="shared" ca="1" si="49"/>
        <v>#REF!</v>
      </c>
      <c r="AY69" s="3"/>
    </row>
    <row r="70" spans="16:51">
      <c r="R70" s="3"/>
      <c r="S70" s="243" t="s">
        <v>120</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120</v>
      </c>
      <c r="AT70" s="201" t="e">
        <f t="shared" ca="1" si="47"/>
        <v>#NAME?</v>
      </c>
      <c r="AU70" s="201" t="e">
        <f t="shared" ca="1" si="48"/>
        <v>#NAME?</v>
      </c>
      <c r="AV70" s="201" t="e">
        <f t="shared" si="39"/>
        <v>#REF!</v>
      </c>
      <c r="AW70" s="348" t="e">
        <f t="shared" si="40"/>
        <v>#REF!</v>
      </c>
      <c r="AX70" s="162" t="e">
        <f t="shared" ca="1" si="49"/>
        <v>#REF!</v>
      </c>
      <c r="AY70" s="3"/>
    </row>
    <row r="71" spans="16:51">
      <c r="R71" s="3"/>
      <c r="S71" s="243" t="s">
        <v>121</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121</v>
      </c>
      <c r="AT71" s="201" t="e">
        <f t="shared" ca="1" si="47"/>
        <v>#NAME?</v>
      </c>
      <c r="AU71" s="201" t="e">
        <f t="shared" ca="1" si="48"/>
        <v>#NAME?</v>
      </c>
      <c r="AV71" s="201" t="e">
        <f t="shared" si="39"/>
        <v>#REF!</v>
      </c>
      <c r="AW71" s="348" t="e">
        <f t="shared" si="40"/>
        <v>#REF!</v>
      </c>
      <c r="AX71" s="162" t="e">
        <f t="shared" ca="1" si="49"/>
        <v>#REF!</v>
      </c>
      <c r="AY71" s="3"/>
    </row>
    <row r="72" spans="16:51">
      <c r="R72" s="3"/>
      <c r="S72" s="243" t="s">
        <v>122</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122</v>
      </c>
      <c r="AT72" s="201" t="e">
        <f t="shared" ca="1" si="47"/>
        <v>#NAME?</v>
      </c>
      <c r="AU72" s="201" t="e">
        <f t="shared" ca="1" si="48"/>
        <v>#NAME?</v>
      </c>
      <c r="AV72" s="201" t="e">
        <f t="shared" si="39"/>
        <v>#REF!</v>
      </c>
      <c r="AW72" s="348" t="e">
        <f t="shared" si="40"/>
        <v>#REF!</v>
      </c>
      <c r="AX72" s="162" t="e">
        <f t="shared" ca="1" si="49"/>
        <v>#REF!</v>
      </c>
      <c r="AY72" s="3"/>
    </row>
    <row r="73" spans="16:51">
      <c r="R73" s="3"/>
      <c r="S73" s="243" t="s">
        <v>123</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123</v>
      </c>
      <c r="AT73" s="201" t="e">
        <f t="shared" ca="1" si="47"/>
        <v>#NAME?</v>
      </c>
      <c r="AU73" s="201" t="e">
        <f t="shared" ca="1" si="48"/>
        <v>#NAME?</v>
      </c>
      <c r="AV73" s="201" t="e">
        <f t="shared" si="39"/>
        <v>#REF!</v>
      </c>
      <c r="AW73" s="348" t="e">
        <f t="shared" si="40"/>
        <v>#REF!</v>
      </c>
      <c r="AX73" s="162" t="e">
        <f t="shared" ca="1" si="49"/>
        <v>#REF!</v>
      </c>
      <c r="AY73" s="3"/>
    </row>
    <row r="74" spans="16:51">
      <c r="R74" s="3"/>
      <c r="S74" s="205" t="s">
        <v>300</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300</v>
      </c>
      <c r="AT74" s="183"/>
      <c r="AU74" s="183"/>
      <c r="AV74" s="183"/>
      <c r="AW74" s="350"/>
      <c r="AX74" s="3"/>
      <c r="AY74" s="3"/>
    </row>
    <row r="75" spans="16:51">
      <c r="P75" t="s">
        <v>318</v>
      </c>
      <c r="R75" s="3"/>
      <c r="S75" s="185" t="s">
        <v>124</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124</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125</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125</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126</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126</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323</v>
      </c>
      <c r="R78" s="3"/>
      <c r="S78" s="205" t="s">
        <v>301</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301</v>
      </c>
      <c r="AT78" s="212"/>
      <c r="AU78" s="212"/>
      <c r="AV78" s="212"/>
      <c r="AW78" s="350"/>
      <c r="AX78" s="3"/>
      <c r="AY78" s="3"/>
    </row>
    <row r="79" spans="16:51">
      <c r="R79" s="3"/>
      <c r="S79" s="185" t="s">
        <v>128</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128</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129</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129</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317</v>
      </c>
      <c r="R81" s="3"/>
      <c r="S81" s="240" t="s">
        <v>130</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130</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324</v>
      </c>
      <c r="R82" s="329" t="s">
        <v>101</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101</v>
      </c>
      <c r="AP82" s="153" t="e">
        <f>"L8-2 Length Test (&lt;=" &amp; IF($B$2="mil",1,0.0254)*750&amp;$B$2&amp;")"</f>
        <v>#REF!</v>
      </c>
      <c r="AQ82" s="3"/>
      <c r="AR82" s="3"/>
      <c r="AS82" s="218" t="s">
        <v>101</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280</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280</v>
      </c>
      <c r="AP83" s="221"/>
      <c r="AQ83" s="3"/>
      <c r="AR83" s="3"/>
      <c r="AS83" s="155" t="s">
        <v>280</v>
      </c>
      <c r="AT83" s="221"/>
      <c r="AU83" s="221"/>
      <c r="AV83" s="221"/>
      <c r="AW83" s="351"/>
      <c r="AX83" s="3"/>
      <c r="AY83" s="3"/>
    </row>
    <row r="84" spans="5:51">
      <c r="R84" s="263" t="s">
        <v>284</v>
      </c>
      <c r="S84" s="166"/>
      <c r="T84" s="166"/>
      <c r="U84" s="166"/>
      <c r="V84" s="169"/>
      <c r="W84" s="383" t="s">
        <v>296</v>
      </c>
      <c r="X84" s="174" t="e">
        <f>MIN('DDR2 Clocks - 4L'!$O$13:$O$14)</f>
        <v>#REF!</v>
      </c>
      <c r="Y84" s="235" t="e">
        <f>MAX('DDR2 Clocks - 4L'!$O$13:$O$14)</f>
        <v>#REF!</v>
      </c>
      <c r="Z84" s="174"/>
      <c r="AA84" s="172"/>
      <c r="AB84" s="169"/>
      <c r="AC84" s="383" t="s">
        <v>356</v>
      </c>
      <c r="AD84" s="174" t="e">
        <f>MIN('DDR2 Clocks - 4L'!$O$15:$O$16)</f>
        <v>#REF!</v>
      </c>
      <c r="AE84" s="235" t="e">
        <f>MAX('DDR2 Clocks - 4L'!$O$15:$O$16)</f>
        <v>#REF!</v>
      </c>
      <c r="AF84" s="174"/>
      <c r="AG84" s="172"/>
      <c r="AH84" s="3"/>
      <c r="AI84" s="3"/>
      <c r="AJ84" s="3"/>
      <c r="AK84" s="3"/>
      <c r="AL84" s="3"/>
      <c r="AM84" s="3"/>
      <c r="AN84" s="3"/>
      <c r="AO84" s="263" t="s">
        <v>284</v>
      </c>
      <c r="AP84" s="176"/>
      <c r="AQ84" s="3"/>
      <c r="AR84" s="3"/>
      <c r="AS84" s="263" t="s">
        <v>284</v>
      </c>
      <c r="AT84" s="176"/>
      <c r="AU84" s="176"/>
      <c r="AV84" s="176"/>
      <c r="AW84" s="177"/>
      <c r="AX84" s="3"/>
      <c r="AY84" s="3"/>
    </row>
    <row r="85" spans="5:51">
      <c r="R85" s="205" t="s">
        <v>299</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299</v>
      </c>
      <c r="AP85" s="183"/>
      <c r="AQ85" s="3"/>
      <c r="AR85" s="3"/>
      <c r="AS85" s="205" t="s">
        <v>299</v>
      </c>
      <c r="AT85" s="183"/>
      <c r="AU85" s="183"/>
      <c r="AV85" s="183"/>
      <c r="AW85" s="349"/>
      <c r="AX85" s="3"/>
      <c r="AY85" s="3"/>
    </row>
    <row r="86" spans="5:51">
      <c r="R86" s="186" t="s">
        <v>266</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266</v>
      </c>
      <c r="AP86" s="348" t="e">
        <f>IF(S86&lt;=IF($B$2="mil",1,0.0254)*750,"Pass",IF($B$2="mil",1,0.0254)*750-S86)</f>
        <v>#REF!</v>
      </c>
      <c r="AQ86" s="3"/>
      <c r="AR86" s="3"/>
      <c r="AS86" s="185" t="s">
        <v>266</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109</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109</v>
      </c>
      <c r="AP87" s="348" t="e">
        <f t="shared" ref="AP87:AP107" si="60">IF(S87&lt;=IF($B$2="mil",1,0.0254)*750,"Pass",IF($B$2="mil",1,0.0254)*750-S87)</f>
        <v>#REF!</v>
      </c>
      <c r="AQ87" s="3"/>
      <c r="AR87" s="3"/>
      <c r="AS87" s="240" t="s">
        <v>109</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110</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110</v>
      </c>
      <c r="AP88" s="348" t="e">
        <f t="shared" si="60"/>
        <v>#REF!</v>
      </c>
      <c r="AQ88" s="3"/>
      <c r="AR88" s="3"/>
      <c r="AS88" s="240" t="s">
        <v>110</v>
      </c>
      <c r="AT88" s="201" t="e">
        <f t="shared" ca="1" si="61"/>
        <v>#NAME?</v>
      </c>
      <c r="AU88" s="201" t="e">
        <f t="shared" ca="1" si="62"/>
        <v>#NAME?</v>
      </c>
      <c r="AV88" s="201" t="e">
        <f t="shared" si="52"/>
        <v>#REF!</v>
      </c>
      <c r="AW88" s="348" t="e">
        <f t="shared" si="53"/>
        <v>#REF!</v>
      </c>
      <c r="AX88" s="162" t="e">
        <f t="shared" ca="1" si="63"/>
        <v>#REF!</v>
      </c>
      <c r="AY88" s="3"/>
    </row>
    <row r="89" spans="5:51">
      <c r="R89" s="243" t="s">
        <v>111</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111</v>
      </c>
      <c r="AP89" s="348" t="e">
        <f t="shared" si="60"/>
        <v>#REF!</v>
      </c>
      <c r="AQ89" s="3"/>
      <c r="AR89" s="3"/>
      <c r="AS89" s="240" t="s">
        <v>111</v>
      </c>
      <c r="AT89" s="201" t="e">
        <f t="shared" ca="1" si="61"/>
        <v>#NAME?</v>
      </c>
      <c r="AU89" s="201" t="e">
        <f t="shared" ca="1" si="62"/>
        <v>#NAME?</v>
      </c>
      <c r="AV89" s="201" t="e">
        <f t="shared" si="52"/>
        <v>#REF!</v>
      </c>
      <c r="AW89" s="348" t="e">
        <f t="shared" si="53"/>
        <v>#REF!</v>
      </c>
      <c r="AX89" s="162" t="e">
        <f t="shared" ca="1" si="63"/>
        <v>#REF!</v>
      </c>
      <c r="AY89" s="3"/>
    </row>
    <row r="90" spans="5:51">
      <c r="F90" t="s">
        <v>346</v>
      </c>
      <c r="G90" s="382" t="s">
        <v>350</v>
      </c>
      <c r="R90" s="243" t="s">
        <v>112</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112</v>
      </c>
      <c r="AP90" s="348" t="e">
        <f t="shared" si="60"/>
        <v>#REF!</v>
      </c>
      <c r="AQ90" s="3"/>
      <c r="AR90" s="3"/>
      <c r="AS90" s="240" t="s">
        <v>112</v>
      </c>
      <c r="AT90" s="201" t="e">
        <f t="shared" ca="1" si="61"/>
        <v>#NAME?</v>
      </c>
      <c r="AU90" s="201" t="e">
        <f t="shared" ca="1" si="62"/>
        <v>#NAME?</v>
      </c>
      <c r="AV90" s="201" t="e">
        <f t="shared" si="52"/>
        <v>#REF!</v>
      </c>
      <c r="AW90" s="348" t="e">
        <f t="shared" si="53"/>
        <v>#REF!</v>
      </c>
      <c r="AX90" s="162" t="e">
        <f t="shared" ca="1" si="63"/>
        <v>#REF!</v>
      </c>
      <c r="AY90" s="3"/>
    </row>
    <row r="91" spans="5:51">
      <c r="E91" s="377" t="s">
        <v>351</v>
      </c>
      <c r="F91" s="377" t="s">
        <v>315</v>
      </c>
      <c r="G91" s="381" t="s">
        <v>321</v>
      </c>
      <c r="H91" s="272" t="s">
        <v>345</v>
      </c>
      <c r="R91" s="243" t="s">
        <v>113</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113</v>
      </c>
      <c r="AP91" s="348" t="e">
        <f t="shared" si="60"/>
        <v>#REF!</v>
      </c>
      <c r="AQ91" s="3"/>
      <c r="AR91" s="3"/>
      <c r="AS91" s="240" t="s">
        <v>113</v>
      </c>
      <c r="AT91" s="201" t="e">
        <f t="shared" ca="1" si="61"/>
        <v>#NAME?</v>
      </c>
      <c r="AU91" s="201" t="e">
        <f t="shared" ca="1" si="62"/>
        <v>#NAME?</v>
      </c>
      <c r="AV91" s="201" t="e">
        <f t="shared" si="52"/>
        <v>#REF!</v>
      </c>
      <c r="AW91" s="348" t="e">
        <f t="shared" si="53"/>
        <v>#REF!</v>
      </c>
      <c r="AX91" s="162" t="e">
        <f t="shared" ca="1" si="63"/>
        <v>#REF!</v>
      </c>
      <c r="AY91" s="3"/>
    </row>
    <row r="92" spans="5:51">
      <c r="F92" s="377" t="s">
        <v>316</v>
      </c>
      <c r="G92" s="381" t="s">
        <v>322</v>
      </c>
      <c r="R92" s="243" t="s">
        <v>114</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114</v>
      </c>
      <c r="AP92" s="348" t="e">
        <f t="shared" si="60"/>
        <v>#REF!</v>
      </c>
      <c r="AQ92" s="3"/>
      <c r="AR92" s="3"/>
      <c r="AS92" s="240" t="s">
        <v>114</v>
      </c>
      <c r="AT92" s="201" t="e">
        <f t="shared" ca="1" si="61"/>
        <v>#NAME?</v>
      </c>
      <c r="AU92" s="201" t="e">
        <f t="shared" ca="1" si="62"/>
        <v>#NAME?</v>
      </c>
      <c r="AV92" s="201" t="e">
        <f t="shared" si="52"/>
        <v>#REF!</v>
      </c>
      <c r="AW92" s="348" t="e">
        <f t="shared" si="53"/>
        <v>#REF!</v>
      </c>
      <c r="AX92" s="162" t="e">
        <f t="shared" ca="1" si="63"/>
        <v>#REF!</v>
      </c>
      <c r="AY92" s="3"/>
    </row>
    <row r="93" spans="5:51">
      <c r="F93" s="377" t="s">
        <v>318</v>
      </c>
      <c r="G93" s="381" t="s">
        <v>323</v>
      </c>
      <c r="R93" s="243" t="s">
        <v>116</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116</v>
      </c>
      <c r="AP93" s="348" t="e">
        <f t="shared" si="60"/>
        <v>#REF!</v>
      </c>
      <c r="AQ93" s="3"/>
      <c r="AR93" s="3"/>
      <c r="AS93" s="240" t="s">
        <v>116</v>
      </c>
      <c r="AT93" s="201" t="e">
        <f t="shared" ca="1" si="61"/>
        <v>#NAME?</v>
      </c>
      <c r="AU93" s="201" t="e">
        <f t="shared" ca="1" si="62"/>
        <v>#NAME?</v>
      </c>
      <c r="AV93" s="201" t="e">
        <f t="shared" si="52"/>
        <v>#REF!</v>
      </c>
      <c r="AW93" s="348" t="e">
        <f t="shared" si="53"/>
        <v>#REF!</v>
      </c>
      <c r="AX93" s="162" t="e">
        <f t="shared" ca="1" si="63"/>
        <v>#REF!</v>
      </c>
      <c r="AY93" s="3"/>
    </row>
    <row r="94" spans="5:51">
      <c r="F94" s="377" t="s">
        <v>317</v>
      </c>
      <c r="G94" s="381" t="s">
        <v>324</v>
      </c>
      <c r="R94" s="243" t="s">
        <v>117</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117</v>
      </c>
      <c r="AP94" s="348" t="e">
        <f t="shared" si="60"/>
        <v>#REF!</v>
      </c>
      <c r="AQ94" s="3"/>
      <c r="AR94" s="3"/>
      <c r="AS94" s="240" t="s">
        <v>117</v>
      </c>
      <c r="AT94" s="201" t="e">
        <f t="shared" ca="1" si="61"/>
        <v>#NAME?</v>
      </c>
      <c r="AU94" s="201" t="e">
        <f t="shared" ca="1" si="62"/>
        <v>#NAME?</v>
      </c>
      <c r="AV94" s="201" t="e">
        <f t="shared" si="52"/>
        <v>#REF!</v>
      </c>
      <c r="AW94" s="348" t="e">
        <f t="shared" si="53"/>
        <v>#REF!</v>
      </c>
      <c r="AX94" s="162" t="e">
        <f t="shared" ca="1" si="63"/>
        <v>#REF!</v>
      </c>
      <c r="AY94" s="3"/>
    </row>
    <row r="95" spans="5:51">
      <c r="R95" s="243" t="s">
        <v>118</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118</v>
      </c>
      <c r="AP95" s="348" t="e">
        <f t="shared" si="60"/>
        <v>#REF!</v>
      </c>
      <c r="AQ95" s="3"/>
      <c r="AR95" s="3"/>
      <c r="AS95" s="240" t="s">
        <v>118</v>
      </c>
      <c r="AT95" s="201" t="e">
        <f t="shared" ca="1" si="61"/>
        <v>#NAME?</v>
      </c>
      <c r="AU95" s="201" t="e">
        <f t="shared" ca="1" si="62"/>
        <v>#NAME?</v>
      </c>
      <c r="AV95" s="201" t="e">
        <f t="shared" si="52"/>
        <v>#REF!</v>
      </c>
      <c r="AW95" s="348" t="e">
        <f t="shared" si="53"/>
        <v>#REF!</v>
      </c>
      <c r="AX95" s="162" t="e">
        <f t="shared" ca="1" si="63"/>
        <v>#REF!</v>
      </c>
      <c r="AY95" s="3"/>
    </row>
    <row r="96" spans="5:51">
      <c r="R96" s="243" t="s">
        <v>120</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120</v>
      </c>
      <c r="AP96" s="348" t="e">
        <f t="shared" si="60"/>
        <v>#REF!</v>
      </c>
      <c r="AQ96" s="3"/>
      <c r="AR96" s="3"/>
      <c r="AS96" s="240" t="s">
        <v>120</v>
      </c>
      <c r="AT96" s="201" t="e">
        <f t="shared" ca="1" si="61"/>
        <v>#NAME?</v>
      </c>
      <c r="AU96" s="201" t="e">
        <f t="shared" ca="1" si="62"/>
        <v>#NAME?</v>
      </c>
      <c r="AV96" s="201" t="e">
        <f t="shared" si="52"/>
        <v>#REF!</v>
      </c>
      <c r="AW96" s="348" t="e">
        <f t="shared" si="53"/>
        <v>#REF!</v>
      </c>
      <c r="AX96" s="162" t="e">
        <f t="shared" ca="1" si="63"/>
        <v>#REF!</v>
      </c>
      <c r="AY96" s="3"/>
    </row>
    <row r="97" spans="18:51">
      <c r="R97" s="243" t="s">
        <v>121</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121</v>
      </c>
      <c r="AP97" s="348" t="e">
        <f t="shared" si="60"/>
        <v>#REF!</v>
      </c>
      <c r="AQ97" s="3"/>
      <c r="AR97" s="3"/>
      <c r="AS97" s="240" t="s">
        <v>121</v>
      </c>
      <c r="AT97" s="201" t="e">
        <f t="shared" ca="1" si="61"/>
        <v>#NAME?</v>
      </c>
      <c r="AU97" s="201" t="e">
        <f t="shared" ca="1" si="62"/>
        <v>#NAME?</v>
      </c>
      <c r="AV97" s="201" t="e">
        <f t="shared" si="52"/>
        <v>#REF!</v>
      </c>
      <c r="AW97" s="348" t="e">
        <f t="shared" si="53"/>
        <v>#REF!</v>
      </c>
      <c r="AX97" s="162" t="e">
        <f t="shared" ca="1" si="63"/>
        <v>#REF!</v>
      </c>
      <c r="AY97" s="3"/>
    </row>
    <row r="98" spans="18:51">
      <c r="R98" s="243" t="s">
        <v>122</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122</v>
      </c>
      <c r="AP98" s="348" t="e">
        <f t="shared" si="60"/>
        <v>#REF!</v>
      </c>
      <c r="AQ98" s="3"/>
      <c r="AR98" s="3"/>
      <c r="AS98" s="240" t="s">
        <v>122</v>
      </c>
      <c r="AT98" s="201" t="e">
        <f t="shared" ca="1" si="61"/>
        <v>#NAME?</v>
      </c>
      <c r="AU98" s="201" t="e">
        <f t="shared" ca="1" si="62"/>
        <v>#NAME?</v>
      </c>
      <c r="AV98" s="201" t="e">
        <f t="shared" si="52"/>
        <v>#REF!</v>
      </c>
      <c r="AW98" s="348" t="e">
        <f t="shared" si="53"/>
        <v>#REF!</v>
      </c>
      <c r="AX98" s="162" t="e">
        <f t="shared" ca="1" si="63"/>
        <v>#REF!</v>
      </c>
      <c r="AY98" s="3"/>
    </row>
    <row r="99" spans="18:51">
      <c r="R99" s="243" t="s">
        <v>123</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123</v>
      </c>
      <c r="AP99" s="348" t="e">
        <f t="shared" si="60"/>
        <v>#REF!</v>
      </c>
      <c r="AQ99" s="3"/>
      <c r="AR99" s="3"/>
      <c r="AS99" s="240" t="s">
        <v>123</v>
      </c>
      <c r="AT99" s="201" t="e">
        <f t="shared" ca="1" si="61"/>
        <v>#NAME?</v>
      </c>
      <c r="AU99" s="201" t="e">
        <f t="shared" ca="1" si="62"/>
        <v>#NAME?</v>
      </c>
      <c r="AV99" s="201" t="e">
        <f t="shared" si="52"/>
        <v>#REF!</v>
      </c>
      <c r="AW99" s="348" t="e">
        <f t="shared" si="53"/>
        <v>#REF!</v>
      </c>
      <c r="AX99" s="162" t="e">
        <f t="shared" ca="1" si="63"/>
        <v>#REF!</v>
      </c>
      <c r="AY99" s="3"/>
    </row>
    <row r="100" spans="18:51">
      <c r="R100" s="205" t="s">
        <v>300</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300</v>
      </c>
      <c r="AP100" s="349"/>
      <c r="AQ100" s="3"/>
      <c r="AR100" s="3"/>
      <c r="AS100" s="205" t="s">
        <v>300</v>
      </c>
      <c r="AT100" s="183"/>
      <c r="AU100" s="183"/>
      <c r="AV100" s="183"/>
      <c r="AW100" s="350"/>
      <c r="AX100" s="3"/>
      <c r="AY100" s="3"/>
    </row>
    <row r="101" spans="18:51">
      <c r="R101" s="186" t="s">
        <v>124</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124</v>
      </c>
      <c r="AP101" s="348" t="e">
        <f t="shared" si="60"/>
        <v>#REF!</v>
      </c>
      <c r="AQ101" s="3"/>
      <c r="AR101" s="3"/>
      <c r="AS101" s="185" t="s">
        <v>124</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125</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125</v>
      </c>
      <c r="AP102" s="348" t="e">
        <f t="shared" si="60"/>
        <v>#REF!</v>
      </c>
      <c r="AQ102" s="3"/>
      <c r="AR102" s="3"/>
      <c r="AS102" s="241" t="s">
        <v>125</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126</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126</v>
      </c>
      <c r="AP103" s="348" t="e">
        <f t="shared" si="60"/>
        <v>#REF!</v>
      </c>
      <c r="AQ103" s="3"/>
      <c r="AR103" s="3"/>
      <c r="AS103" s="241" t="s">
        <v>126</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301</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301</v>
      </c>
      <c r="AP104" s="350"/>
      <c r="AQ104" s="3"/>
      <c r="AR104" s="3"/>
      <c r="AS104" s="205" t="s">
        <v>301</v>
      </c>
      <c r="AT104" s="212"/>
      <c r="AU104" s="212"/>
      <c r="AV104" s="212"/>
      <c r="AW104" s="350"/>
      <c r="AX104" s="3"/>
      <c r="AY104" s="3"/>
    </row>
    <row r="105" spans="18:51">
      <c r="R105" s="186" t="s">
        <v>128</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128</v>
      </c>
      <c r="AP105" s="348" t="e">
        <f t="shared" si="60"/>
        <v>#REF!</v>
      </c>
      <c r="AQ105" s="3"/>
      <c r="AR105" s="3"/>
      <c r="AS105" s="185" t="s">
        <v>128</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129</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129</v>
      </c>
      <c r="AP106" s="348" t="e">
        <f t="shared" si="60"/>
        <v>#REF!</v>
      </c>
      <c r="AQ106" s="3"/>
      <c r="AR106" s="3"/>
      <c r="AS106" s="240" t="s">
        <v>129</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130</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130</v>
      </c>
      <c r="AP107" s="348" t="e">
        <f t="shared" si="60"/>
        <v>#REF!</v>
      </c>
      <c r="AQ107" s="3"/>
      <c r="AR107" s="3"/>
      <c r="AS107" s="240" t="s">
        <v>130</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101</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101</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280</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280</v>
      </c>
      <c r="AR109" s="351"/>
      <c r="AS109" s="3"/>
      <c r="AT109" s="221"/>
      <c r="AU109" s="221"/>
      <c r="AV109" s="221"/>
      <c r="AW109" s="351"/>
      <c r="AX109" s="3"/>
      <c r="AY109" s="3"/>
    </row>
    <row r="110" spans="18:51">
      <c r="R110" s="263" t="s">
        <v>284</v>
      </c>
      <c r="S110" s="166"/>
      <c r="T110" s="166"/>
      <c r="U110" s="166"/>
      <c r="V110" s="169"/>
      <c r="W110" s="383" t="s">
        <v>295</v>
      </c>
      <c r="X110" s="174" t="e">
        <f>MIN('DDR2 Clocks - 4L'!$O$17:$O$18)</f>
        <v>#REF!</v>
      </c>
      <c r="Y110" s="235" t="e">
        <f>MAX('DDR2 Clocks - 4L'!$O$17:$O$18)</f>
        <v>#REF!</v>
      </c>
      <c r="Z110" s="174"/>
      <c r="AA110" s="172"/>
      <c r="AB110" s="169"/>
      <c r="AC110" s="383" t="s">
        <v>357</v>
      </c>
      <c r="AD110" s="174" t="e">
        <f>MIN('DDR2 Clocks - 4L'!$O$19:$O$20)</f>
        <v>#REF!</v>
      </c>
      <c r="AE110" s="235" t="e">
        <f>MAX('DDR2 Clocks - 4L'!$O$19:$O$20)</f>
        <v>#REF!</v>
      </c>
      <c r="AF110" s="174"/>
      <c r="AG110" s="172"/>
      <c r="AH110" s="3"/>
      <c r="AI110" s="3"/>
      <c r="AJ110" s="3"/>
      <c r="AK110" s="3"/>
      <c r="AL110" s="3"/>
      <c r="AM110" s="3"/>
      <c r="AN110" s="3"/>
      <c r="AO110" s="3"/>
      <c r="AP110" s="3"/>
      <c r="AQ110" s="360" t="s">
        <v>284</v>
      </c>
      <c r="AR110" s="177"/>
      <c r="AS110" s="3"/>
      <c r="AT110" s="176"/>
      <c r="AU110" s="176"/>
      <c r="AV110" s="176"/>
      <c r="AW110" s="177"/>
      <c r="AX110" s="3"/>
      <c r="AY110" s="3"/>
    </row>
    <row r="111" spans="18:51">
      <c r="R111" s="205" t="s">
        <v>299</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299</v>
      </c>
      <c r="AR111" s="349"/>
      <c r="AS111" s="3"/>
      <c r="AT111" s="183"/>
      <c r="AU111" s="183"/>
      <c r="AV111" s="183"/>
      <c r="AW111" s="349"/>
      <c r="AX111" s="3"/>
      <c r="AY111" s="3"/>
    </row>
    <row r="112" spans="18:51">
      <c r="R112" s="186" t="s">
        <v>266</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266</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109</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109</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110</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110</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111</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111</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112</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112</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113</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113</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114</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114</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116</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116</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117</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117</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118</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118</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120</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120</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121</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121</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122</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122</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123</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123</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300</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300</v>
      </c>
      <c r="AR126" s="349"/>
      <c r="AS126" s="3"/>
      <c r="AT126" s="183"/>
      <c r="AU126" s="183"/>
      <c r="AV126" s="183"/>
      <c r="AW126" s="350"/>
      <c r="AX126" s="3"/>
      <c r="AY126" s="3"/>
    </row>
    <row r="127" spans="18:51">
      <c r="R127" s="186" t="s">
        <v>124</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124</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125</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125</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126</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126</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301</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301</v>
      </c>
      <c r="AR130" s="350"/>
      <c r="AS130" s="3"/>
      <c r="AT130" s="212"/>
      <c r="AU130" s="212"/>
      <c r="AV130" s="212"/>
      <c r="AW130" s="350"/>
      <c r="AX130" s="3"/>
      <c r="AY130" s="3"/>
    </row>
    <row r="131" spans="18:51">
      <c r="R131" s="186" t="s">
        <v>128</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128</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129</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129</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130</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130</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461</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243" t="s">
        <v>90</v>
      </c>
      <c r="B1" s="1243"/>
      <c r="C1" s="1243"/>
      <c r="D1" s="1243"/>
      <c r="E1" s="1243"/>
      <c r="F1" s="1244" t="e">
        <f ca="1">IF(AND(AQ7="Pass",AQ8="Pass",AQ10="Pass",AQ11="Pass",AQ13="Pass",AQ14="Pass",AR20="Pass"),"Pass","Fail")</f>
        <v>#REF!</v>
      </c>
      <c r="G1" s="1244"/>
    </row>
    <row r="2" spans="1:43" s="97" customFormat="1">
      <c r="A2" s="142" t="s">
        <v>80</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101</v>
      </c>
      <c r="B3" s="144" t="s">
        <v>84</v>
      </c>
      <c r="C3" s="145" t="s">
        <v>92</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93</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281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88</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282</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102</v>
      </c>
      <c r="B7" s="186" t="s">
        <v>103</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104</v>
      </c>
      <c r="B8" s="186" t="s">
        <v>399</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278</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105</v>
      </c>
      <c r="B10" s="186" t="s">
        <v>402</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106</v>
      </c>
      <c r="B11" s="214" t="s">
        <v>403</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294</v>
      </c>
      <c r="AD11" s="172" t="e">
        <f>MIN('DDR2 Clocks - 2L'!$R$5:$R$6)</f>
        <v>#REF!</v>
      </c>
      <c r="AE11" s="235" t="e">
        <f>MAX('DDR2 Clocks - 2L'!$R$5:$R$6)</f>
        <v>#REF!</v>
      </c>
      <c r="AQ11" s="162" t="e">
        <f ca="1">IF(AND(U11="Pass",Z11="Pass",Y11="Pass",X11="Pass",W11="Pass",V11="Pass",S11="Pass",T11="Pass",AA11="Pass"),"Pass","Fail")</f>
        <v>#REF!</v>
      </c>
    </row>
    <row r="12" spans="1:43" s="213" customFormat="1" ht="12">
      <c r="A12" s="205" t="s">
        <v>279</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297</v>
      </c>
      <c r="AD12" s="235" t="e">
        <f>MIN('DDR2 Clocks - 2L'!$S$5:$S$6)</f>
        <v>#REF!</v>
      </c>
      <c r="AE12" s="235" t="e">
        <f>MAX('DDR2 Clocks - 2L'!$S$5:$S$6)</f>
        <v>#REF!</v>
      </c>
      <c r="AQ12" s="162"/>
    </row>
    <row r="13" spans="1:43" s="162" customFormat="1">
      <c r="A13" s="185" t="s">
        <v>107</v>
      </c>
      <c r="B13" s="186" t="s">
        <v>406</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296</v>
      </c>
      <c r="AD13" s="235" t="e">
        <f>MIN('DDR2 Clocks - 2L'!$R$7:$R$8)</f>
        <v>#REF!</v>
      </c>
      <c r="AE13" s="235" t="e">
        <f>MAX('DDR2 Clocks - 2L'!$R$7:$R$8)</f>
        <v>#REF!</v>
      </c>
      <c r="AQ13" s="162" t="e">
        <f ca="1">IF(AND(U13="Pass",Z13="Pass",Y13="Pass",X13="Pass",W13="Pass",V13="Pass",S13="Pass",T13="Pass",AA13="Pass"),"Pass","Fail")</f>
        <v>#REF!</v>
      </c>
    </row>
    <row r="14" spans="1:43" s="162" customFormat="1">
      <c r="A14" s="185" t="s">
        <v>108</v>
      </c>
      <c r="B14" s="186" t="s">
        <v>407</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295</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101</v>
      </c>
      <c r="B16" s="144" t="s">
        <v>84</v>
      </c>
      <c r="C16" s="219" t="s">
        <v>92</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93</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280</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89</v>
      </c>
      <c r="B18" s="164"/>
      <c r="C18" s="164"/>
      <c r="D18" s="165"/>
      <c r="E18" s="166"/>
      <c r="F18" s="222"/>
      <c r="G18" s="166"/>
      <c r="H18" s="166"/>
      <c r="I18" s="167"/>
      <c r="J18" s="167"/>
      <c r="K18" s="166"/>
      <c r="L18" s="167"/>
      <c r="M18" s="167"/>
      <c r="N18" s="166"/>
      <c r="O18" s="170"/>
      <c r="P18" s="171"/>
      <c r="Q18" s="166"/>
      <c r="R18" s="166"/>
      <c r="S18" s="166"/>
      <c r="T18" s="166"/>
      <c r="U18" s="166"/>
      <c r="V18" s="169"/>
      <c r="W18" s="236" t="s">
        <v>294</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447</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95</v>
      </c>
      <c r="B20" s="186" t="s">
        <v>397</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97</v>
      </c>
      <c r="B21" s="186" t="s">
        <v>400</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99</v>
      </c>
      <c r="B22" s="186" t="s">
        <v>404</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101</v>
      </c>
      <c r="B23" s="144" t="s">
        <v>84</v>
      </c>
      <c r="C23" s="144" t="s">
        <v>92</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93</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89</v>
      </c>
      <c r="B24" s="164"/>
      <c r="C24" s="164"/>
      <c r="D24" s="165"/>
      <c r="E24" s="166"/>
      <c r="F24" s="222"/>
      <c r="G24" s="166"/>
      <c r="H24" s="166"/>
      <c r="I24" s="167"/>
      <c r="J24" s="167"/>
      <c r="K24" s="166"/>
      <c r="L24" s="167"/>
      <c r="M24" s="167"/>
      <c r="N24" s="166"/>
      <c r="O24" s="170"/>
      <c r="P24" s="171"/>
      <c r="Q24" s="166"/>
      <c r="R24" s="166"/>
      <c r="S24" s="166"/>
      <c r="T24" s="166"/>
      <c r="U24" s="166"/>
      <c r="V24" s="390"/>
      <c r="W24" s="236" t="s">
        <v>354</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448</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96</v>
      </c>
      <c r="B26" s="186" t="s">
        <v>398</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98</v>
      </c>
      <c r="B27" s="240" t="s">
        <v>401</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100</v>
      </c>
      <c r="B28" s="240" t="s">
        <v>405</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101</v>
      </c>
      <c r="U29" s="218" t="e">
        <f>"Trace L10-2 ["&amp;$B$2&amp;"]"</f>
        <v>#REF!</v>
      </c>
      <c r="V29" s="218" t="s">
        <v>288</v>
      </c>
      <c r="W29" s="218" t="s">
        <v>291</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101</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449</v>
      </c>
      <c r="R30" s="29" t="s">
        <v>450</v>
      </c>
      <c r="T30" s="166" t="s">
        <v>89</v>
      </c>
      <c r="U30" s="166"/>
      <c r="V30" s="169"/>
      <c r="W30" s="383" t="s">
        <v>297</v>
      </c>
      <c r="X30" s="235" t="e">
        <f>MIN('DDR2 Clocks - 4L'!$O$9:$O$10)</f>
        <v>#REF!</v>
      </c>
      <c r="Y30" s="235" t="e">
        <f>MAX('DDR2 Clocks - 4L'!$O$9:$O$10)</f>
        <v>#REF!</v>
      </c>
      <c r="Z30" s="235"/>
      <c r="AA30" s="235"/>
      <c r="AM30" s="166" t="s">
        <v>89</v>
      </c>
      <c r="AN30" s="176"/>
      <c r="AO30" s="176"/>
      <c r="AP30" s="177"/>
      <c r="AS30" s="162"/>
    </row>
    <row r="31" spans="1:45">
      <c r="K31" s="272"/>
      <c r="T31" s="155" t="s">
        <v>447</v>
      </c>
      <c r="U31" s="181"/>
      <c r="V31" s="182"/>
      <c r="W31" s="182"/>
      <c r="X31" s="393"/>
      <c r="Y31" s="399"/>
      <c r="Z31" s="399"/>
      <c r="AA31" s="393"/>
      <c r="AM31" s="155" t="s">
        <v>302</v>
      </c>
      <c r="AN31" s="183"/>
      <c r="AO31" s="183"/>
      <c r="AP31" s="232"/>
      <c r="AS31" s="162"/>
    </row>
    <row r="32" spans="1:45">
      <c r="K32" s="272"/>
      <c r="Q32" s="29" t="s">
        <v>315</v>
      </c>
      <c r="R32" s="29" t="s">
        <v>321</v>
      </c>
      <c r="T32" s="240" t="s">
        <v>95</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95</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97</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97</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99</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99</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101</v>
      </c>
      <c r="U35" s="144" t="e">
        <f>"Trace L10-2 ["&amp;$B$2&amp;"]"</f>
        <v>#REF!</v>
      </c>
      <c r="V35" s="144" t="s">
        <v>451</v>
      </c>
      <c r="W35" s="144" t="s">
        <v>452</v>
      </c>
      <c r="X35" s="150" t="e">
        <f>"Target Min Length  to U6
["&amp;$B$2&amp;"]"</f>
        <v>#REF!</v>
      </c>
      <c r="Y35" s="150" t="e">
        <f>"Target Max Length  to U6 
["&amp;$B$2&amp;"]"</f>
        <v>#REF!</v>
      </c>
      <c r="Z35" s="150" t="e">
        <f>"Routed Too Short to U6 [" &amp;$B$2&amp;"]"</f>
        <v>#REF!</v>
      </c>
      <c r="AA35" s="150" t="e">
        <f>"Routed Too Long to U6 [" &amp;$B$2&amp;"]"</f>
        <v>#REF!</v>
      </c>
      <c r="AM35" s="218" t="s">
        <v>101</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89</v>
      </c>
      <c r="U36" s="389"/>
      <c r="V36" s="390"/>
      <c r="W36" s="383" t="s">
        <v>355</v>
      </c>
      <c r="X36" s="172" t="e">
        <f>MIN('DDR2 Clocks - 4L'!$O$11:$O$12)</f>
        <v>#REF!</v>
      </c>
      <c r="Y36" s="391" t="e">
        <f>MAX('DDR2 Clocks - 4L'!$O$11:$O$12)</f>
        <v>#REF!</v>
      </c>
      <c r="Z36" s="174"/>
      <c r="AA36" s="172"/>
      <c r="AM36" s="166" t="s">
        <v>89</v>
      </c>
      <c r="AN36" s="176"/>
      <c r="AO36" s="176"/>
      <c r="AP36" s="177"/>
      <c r="AQ36" s="162"/>
      <c r="AS36" s="162"/>
    </row>
    <row r="37" spans="11:45">
      <c r="Q37" s="29" t="s">
        <v>316</v>
      </c>
      <c r="R37" s="29" t="s">
        <v>322</v>
      </c>
      <c r="T37" s="155" t="s">
        <v>448</v>
      </c>
      <c r="U37" s="181"/>
      <c r="V37" s="182"/>
      <c r="W37" s="182"/>
      <c r="X37" s="183"/>
      <c r="Y37" s="184"/>
      <c r="Z37" s="184"/>
      <c r="AA37" s="183"/>
      <c r="AM37" s="155" t="s">
        <v>302</v>
      </c>
      <c r="AN37" s="183"/>
      <c r="AO37" s="183"/>
      <c r="AP37" s="232"/>
      <c r="AQ37" s="162"/>
      <c r="AS37" s="162"/>
    </row>
    <row r="38" spans="11:45">
      <c r="T38" s="186" t="s">
        <v>96</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96</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98</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98</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100</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100</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318</v>
      </c>
      <c r="R41" s="400" t="s">
        <v>323</v>
      </c>
      <c r="S41" s="144" t="s">
        <v>101</v>
      </c>
      <c r="T41" s="144" t="e">
        <f>"Trace L8-2 ["&amp;$B$2&amp;"]"</f>
        <v>#REF!</v>
      </c>
      <c r="U41" s="144" t="e">
        <f>"Trace L10-3 ["&amp;$B$2&amp;"]"</f>
        <v>#REF!</v>
      </c>
      <c r="V41" s="144" t="s">
        <v>289</v>
      </c>
      <c r="W41" s="218" t="s">
        <v>292</v>
      </c>
      <c r="X41" s="151" t="e">
        <f>"Target Min Length to U3
["&amp;$B$2&amp;"]"</f>
        <v>#REF!</v>
      </c>
      <c r="Y41" s="151" t="e">
        <f>"Target Max Length to U3 
["&amp;$B$2&amp;"]"</f>
        <v>#REF!</v>
      </c>
      <c r="Z41" s="152" t="e">
        <f>"Routed Too Short to U3 [" &amp;$B$2&amp;"]"</f>
        <v>#REF!</v>
      </c>
      <c r="AA41" s="151" t="e">
        <f>"Routed Too Long to U3 [" &amp;$B$2&amp;"]"</f>
        <v>#REF!</v>
      </c>
      <c r="AI41" s="218" t="s">
        <v>101</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89</v>
      </c>
      <c r="T42" s="166"/>
      <c r="U42" s="166"/>
      <c r="V42" s="169"/>
      <c r="W42" s="383" t="s">
        <v>296</v>
      </c>
      <c r="X42" s="235" t="e">
        <f>MIN('DDR2 Clocks - 4L'!$O$13:$O$14)</f>
        <v>#REF!</v>
      </c>
      <c r="Y42" s="235" t="e">
        <f>MAX('DDR2 Clocks - 4L'!$O$13:$O$14)</f>
        <v>#REF!</v>
      </c>
      <c r="Z42" s="404"/>
      <c r="AA42" s="235"/>
      <c r="AI42" s="166" t="s">
        <v>89</v>
      </c>
      <c r="AJ42" s="177"/>
      <c r="AN42" s="176"/>
      <c r="AO42" s="176"/>
      <c r="AP42" s="177"/>
      <c r="AS42" s="162"/>
    </row>
    <row r="43" spans="11:45">
      <c r="S43" s="155" t="s">
        <v>447</v>
      </c>
      <c r="T43" s="181"/>
      <c r="U43" s="181"/>
      <c r="V43" s="182"/>
      <c r="W43" s="182"/>
      <c r="X43" s="393"/>
      <c r="Y43" s="399"/>
      <c r="Z43" s="399"/>
      <c r="AA43" s="393"/>
      <c r="AI43" s="155" t="s">
        <v>302</v>
      </c>
      <c r="AJ43" s="349"/>
      <c r="AN43" s="183"/>
      <c r="AO43" s="183"/>
      <c r="AP43" s="232"/>
      <c r="AS43" s="162"/>
    </row>
    <row r="44" spans="11:45">
      <c r="S44" s="185" t="s">
        <v>95</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95</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97</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97</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99</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99</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317</v>
      </c>
      <c r="R47" s="401" t="s">
        <v>324</v>
      </c>
      <c r="S47" s="144" t="s">
        <v>101</v>
      </c>
      <c r="T47" s="144" t="e">
        <f>"Trace L8-2 ["&amp;$B$2&amp;"]"</f>
        <v>#REF!</v>
      </c>
      <c r="U47" s="144" t="e">
        <f>"Trace L10-3 ["&amp;$B$2&amp;"]"</f>
        <v>#REF!</v>
      </c>
      <c r="V47" s="144" t="s">
        <v>453</v>
      </c>
      <c r="W47" s="144" t="s">
        <v>454</v>
      </c>
      <c r="X47" s="150" t="e">
        <f>"Target Min Length to U7
["&amp;$B$2&amp;"]"</f>
        <v>#REF!</v>
      </c>
      <c r="Y47" s="150" t="e">
        <f>"Target Max Length to U7 
["&amp;$B$2&amp;"]"</f>
        <v>#REF!</v>
      </c>
      <c r="Z47" s="403" t="e">
        <f>"Routed Too Short to U7 [" &amp;$B$2&amp;"]"</f>
        <v>#REF!</v>
      </c>
      <c r="AA47" s="150" t="e">
        <f>"Routed Too Long to U7 [" &amp;$B$2&amp;"]"</f>
        <v>#REF!</v>
      </c>
      <c r="AI47" s="144" t="s">
        <v>101</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89</v>
      </c>
      <c r="T48" s="166"/>
      <c r="U48" s="166"/>
      <c r="V48" s="390"/>
      <c r="W48" s="236" t="s">
        <v>356</v>
      </c>
      <c r="X48" s="172" t="e">
        <f>MIN('DDR2 Clocks - 4L'!$O$15:$O$16)</f>
        <v>#REF!</v>
      </c>
      <c r="Y48" s="391" t="e">
        <f>MAX('DDR2 Clocks - 4L'!$O$15:$O$16)</f>
        <v>#REF!</v>
      </c>
      <c r="Z48" s="174"/>
      <c r="AA48" s="172"/>
      <c r="AI48" s="163" t="s">
        <v>89</v>
      </c>
      <c r="AJ48" s="177"/>
      <c r="AN48" s="176"/>
      <c r="AO48" s="176"/>
      <c r="AP48" s="177"/>
      <c r="AS48" s="162"/>
    </row>
    <row r="49" spans="19:45">
      <c r="S49" s="155" t="s">
        <v>448</v>
      </c>
      <c r="T49" s="181"/>
      <c r="U49" s="181"/>
      <c r="V49" s="182"/>
      <c r="W49" s="182"/>
      <c r="X49" s="183"/>
      <c r="Y49" s="184"/>
      <c r="Z49" s="184"/>
      <c r="AA49" s="183"/>
      <c r="AI49" s="155" t="s">
        <v>302</v>
      </c>
      <c r="AJ49" s="349"/>
      <c r="AN49" s="183"/>
      <c r="AO49" s="183"/>
      <c r="AP49" s="232"/>
      <c r="AS49" s="162"/>
    </row>
    <row r="50" spans="19:45">
      <c r="S50" s="185" t="s">
        <v>96</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96</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98</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98</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100</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100</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101</v>
      </c>
      <c r="T53" s="144" t="e">
        <f>"Trace L9-2 ["&amp;$B$2&amp;"]"</f>
        <v>#REF!</v>
      </c>
      <c r="U53" s="144" t="e">
        <f>"Trace L10-4 ["&amp;$B$2&amp;"]"</f>
        <v>#REF!</v>
      </c>
      <c r="V53" s="218" t="s">
        <v>290</v>
      </c>
      <c r="W53" s="218" t="s">
        <v>293</v>
      </c>
      <c r="X53" s="151" t="e">
        <f>"Target Min Length to U4
["&amp;$B$2&amp;"]"</f>
        <v>#REF!</v>
      </c>
      <c r="Y53" s="151" t="e">
        <f>"Target Max Length to U4 
["&amp;$B$2&amp;"]"</f>
        <v>#REF!</v>
      </c>
      <c r="Z53" s="152" t="e">
        <f>"Routed Too Short to U4 [" &amp;$B$2&amp;"]"</f>
        <v>#REF!</v>
      </c>
      <c r="AA53" s="151" t="e">
        <f>"Routed Too Long to U4 [" &amp;$B$2&amp;"]"</f>
        <v>#REF!</v>
      </c>
      <c r="AK53" s="218" t="s">
        <v>101</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89</v>
      </c>
      <c r="T54" s="166"/>
      <c r="U54" s="166"/>
      <c r="V54" s="169"/>
      <c r="W54" s="383" t="s">
        <v>295</v>
      </c>
      <c r="X54" s="235" t="e">
        <f>MIN('DDR2 Clocks - 4L'!$O$17:$O$18)</f>
        <v>#REF!</v>
      </c>
      <c r="Y54" s="235" t="e">
        <f>MAX('DDR2 Clocks - 4L'!$O$17:$O$18)</f>
        <v>#REF!</v>
      </c>
      <c r="Z54" s="404"/>
      <c r="AA54" s="235"/>
      <c r="AK54" s="163" t="s">
        <v>89</v>
      </c>
      <c r="AL54" s="177"/>
      <c r="AN54" s="176"/>
      <c r="AO54" s="176"/>
      <c r="AP54" s="177"/>
    </row>
    <row r="55" spans="19:45">
      <c r="S55" s="155" t="s">
        <v>447</v>
      </c>
      <c r="T55" s="181"/>
      <c r="U55" s="181"/>
      <c r="V55" s="182"/>
      <c r="W55" s="182"/>
      <c r="X55" s="393"/>
      <c r="Y55" s="399"/>
      <c r="Z55" s="399"/>
      <c r="AA55" s="393"/>
      <c r="AK55" s="155" t="s">
        <v>302</v>
      </c>
      <c r="AL55" s="349"/>
      <c r="AN55" s="183"/>
      <c r="AO55" s="183"/>
      <c r="AP55" s="232"/>
    </row>
    <row r="56" spans="19:45">
      <c r="S56" s="185" t="s">
        <v>95</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95</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97</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97</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99</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99</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101</v>
      </c>
      <c r="T59" s="144" t="e">
        <f>"Trace L9-2 ["&amp;$B$2&amp;"]"</f>
        <v>#REF!</v>
      </c>
      <c r="U59" s="144" t="e">
        <f>"Trace L10-4 ["&amp;$B$2&amp;"]"</f>
        <v>#REF!</v>
      </c>
      <c r="V59" s="144" t="s">
        <v>455</v>
      </c>
      <c r="W59" s="144" t="s">
        <v>456</v>
      </c>
      <c r="X59" s="150" t="e">
        <f>"Target Min Length to U8
["&amp;$B$2&amp;"]"</f>
        <v>#REF!</v>
      </c>
      <c r="Y59" s="150" t="e">
        <f>"Target Max Length to U8 
["&amp;$B$2&amp;"]"</f>
        <v>#REF!</v>
      </c>
      <c r="Z59" s="403" t="e">
        <f>"Routed Too Short to U8 [" &amp;$B$2&amp;"]"</f>
        <v>#REF!</v>
      </c>
      <c r="AA59" s="150" t="e">
        <f>"Routed Too Long to U8 [" &amp;$B$2&amp;"]"</f>
        <v>#REF!</v>
      </c>
      <c r="AK59" s="144" t="s">
        <v>101</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89</v>
      </c>
      <c r="T60" s="166"/>
      <c r="U60" s="166"/>
      <c r="V60" s="390"/>
      <c r="W60" s="236" t="s">
        <v>357</v>
      </c>
      <c r="X60" s="172" t="e">
        <f>MIN('DDR2 Clocks - 4L'!$O$19:$O$20)</f>
        <v>#REF!</v>
      </c>
      <c r="Y60" s="391" t="e">
        <f>MAX('DDR2 Clocks - 4L'!$O$19:$O$20)</f>
        <v>#REF!</v>
      </c>
      <c r="Z60" s="174"/>
      <c r="AA60" s="172"/>
      <c r="AK60" s="163" t="s">
        <v>89</v>
      </c>
      <c r="AL60" s="406"/>
      <c r="AN60" s="405"/>
      <c r="AO60" s="405"/>
      <c r="AP60" s="406"/>
    </row>
    <row r="61" spans="19:45">
      <c r="S61" s="155" t="s">
        <v>448</v>
      </c>
      <c r="T61" s="181"/>
      <c r="U61" s="181"/>
      <c r="V61" s="182"/>
      <c r="W61" s="183"/>
      <c r="X61" s="183"/>
      <c r="Y61" s="184"/>
      <c r="Z61" s="184"/>
      <c r="AA61" s="183"/>
      <c r="AK61" s="155" t="s">
        <v>302</v>
      </c>
      <c r="AL61" s="349"/>
      <c r="AN61" s="183"/>
      <c r="AO61" s="183"/>
      <c r="AP61" s="232"/>
    </row>
    <row r="62" spans="19:45">
      <c r="S62" s="185" t="s">
        <v>96</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96</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98</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98</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100</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100</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243" t="s">
        <v>90</v>
      </c>
      <c r="B1" s="1243"/>
      <c r="C1" s="1243"/>
      <c r="D1" s="1243"/>
      <c r="E1" s="1243"/>
      <c r="F1" s="1244" t="e">
        <f ca="1">IF(AND(AT7="Pass", AT20="Pass", AT27="Pass", AT34="Pass", AT41="Pass"),"Pass","Fail")</f>
        <v>#NAME?</v>
      </c>
      <c r="G1" s="1244"/>
    </row>
    <row r="2" spans="1:46" s="97" customFormat="1">
      <c r="A2" s="473" t="s">
        <v>80</v>
      </c>
      <c r="B2" s="474" t="s">
        <v>263</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516</v>
      </c>
      <c r="B3" s="144" t="s">
        <v>479</v>
      </c>
      <c r="C3" s="219" t="s">
        <v>92</v>
      </c>
      <c r="D3" s="151"/>
      <c r="E3" s="148" t="s">
        <v>589</v>
      </c>
      <c r="F3" s="148" t="s">
        <v>590</v>
      </c>
      <c r="G3" s="148" t="s">
        <v>591</v>
      </c>
      <c r="H3" s="148" t="s">
        <v>592</v>
      </c>
      <c r="I3" s="151" t="s">
        <v>593</v>
      </c>
      <c r="J3" s="151" t="s">
        <v>594</v>
      </c>
      <c r="K3" s="150"/>
      <c r="L3" s="149" t="s">
        <v>595</v>
      </c>
      <c r="M3" s="150" t="s">
        <v>596</v>
      </c>
      <c r="N3" s="151"/>
      <c r="O3" s="152" t="s">
        <v>93</v>
      </c>
      <c r="P3" s="151" t="s">
        <v>597</v>
      </c>
      <c r="Q3" s="150" t="s">
        <v>598</v>
      </c>
      <c r="R3" s="152" t="s">
        <v>599</v>
      </c>
      <c r="S3" s="151" t="s">
        <v>600</v>
      </c>
      <c r="T3" s="153" t="s">
        <v>601</v>
      </c>
      <c r="U3" s="153" t="s">
        <v>602</v>
      </c>
      <c r="V3" s="153" t="s">
        <v>603</v>
      </c>
      <c r="W3" s="150" t="s">
        <v>604</v>
      </c>
      <c r="X3" s="150" t="s">
        <v>605</v>
      </c>
      <c r="Y3" s="150" t="s">
        <v>606</v>
      </c>
      <c r="Z3" s="150" t="s">
        <v>607</v>
      </c>
    </row>
    <row r="4" spans="1:46" s="162" customFormat="1" ht="12.75" customHeight="1">
      <c r="A4" s="460" t="s">
        <v>281</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88</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282</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102</v>
      </c>
      <c r="B7" s="646" t="s">
        <v>410</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104</v>
      </c>
      <c r="B8" s="646" t="s">
        <v>408</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278</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105</v>
      </c>
      <c r="B10" s="646" t="s">
        <v>155</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106</v>
      </c>
      <c r="B11" s="646" t="s">
        <v>403</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279</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107</v>
      </c>
      <c r="B13" s="646" t="s">
        <v>386</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108</v>
      </c>
      <c r="B14" s="646" t="s">
        <v>407</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516</v>
      </c>
      <c r="B16" s="144" t="s">
        <v>479</v>
      </c>
      <c r="C16" s="643" t="s">
        <v>92</v>
      </c>
      <c r="D16" s="151"/>
      <c r="E16" s="148" t="s">
        <v>589</v>
      </c>
      <c r="F16" s="148" t="s">
        <v>590</v>
      </c>
      <c r="G16" s="148" t="s">
        <v>591</v>
      </c>
      <c r="H16" s="150"/>
      <c r="I16" s="150" t="s">
        <v>593</v>
      </c>
      <c r="J16" s="144" t="s">
        <v>608</v>
      </c>
      <c r="K16" s="150"/>
      <c r="L16" s="144" t="s">
        <v>609</v>
      </c>
      <c r="M16" s="144" t="s">
        <v>610</v>
      </c>
      <c r="N16" s="151"/>
      <c r="O16" s="144" t="s">
        <v>611</v>
      </c>
      <c r="P16" s="144" t="s">
        <v>612</v>
      </c>
      <c r="Q16" s="144" t="s">
        <v>613</v>
      </c>
      <c r="R16" s="144" t="s">
        <v>614</v>
      </c>
      <c r="S16" s="144" t="s">
        <v>615</v>
      </c>
      <c r="T16" s="151" t="s">
        <v>616</v>
      </c>
      <c r="U16" s="150" t="s">
        <v>617</v>
      </c>
      <c r="V16" s="152" t="s">
        <v>618</v>
      </c>
      <c r="W16" s="151" t="s">
        <v>619</v>
      </c>
      <c r="X16" s="144" t="s">
        <v>620</v>
      </c>
      <c r="Y16" s="144" t="s">
        <v>621</v>
      </c>
      <c r="Z16" s="151" t="s">
        <v>622</v>
      </c>
      <c r="AA16" s="150" t="s">
        <v>623</v>
      </c>
      <c r="AB16" s="152" t="s">
        <v>624</v>
      </c>
      <c r="AC16" s="151" t="s">
        <v>625</v>
      </c>
      <c r="AD16" s="153" t="s">
        <v>601</v>
      </c>
      <c r="AE16" s="153" t="s">
        <v>602</v>
      </c>
      <c r="AF16" s="153" t="s">
        <v>626</v>
      </c>
      <c r="AG16" s="153" t="s">
        <v>627</v>
      </c>
      <c r="AH16" s="153" t="s">
        <v>628</v>
      </c>
      <c r="AI16" s="153" t="s">
        <v>629</v>
      </c>
      <c r="AJ16" s="153" t="s">
        <v>457</v>
      </c>
      <c r="AK16" s="153" t="s">
        <v>630</v>
      </c>
      <c r="AL16" s="153" t="s">
        <v>631</v>
      </c>
      <c r="AM16" s="153" t="s">
        <v>632</v>
      </c>
      <c r="AN16" s="153" t="s">
        <v>633</v>
      </c>
      <c r="AO16" s="150" t="s">
        <v>634</v>
      </c>
      <c r="AP16" s="150" t="s">
        <v>635</v>
      </c>
      <c r="AQ16" s="153" t="s">
        <v>636</v>
      </c>
      <c r="AR16" s="150" t="s">
        <v>637</v>
      </c>
      <c r="AS16" s="162"/>
    </row>
    <row r="17" spans="1:47" s="162" customFormat="1" ht="11.25">
      <c r="A17" s="155" t="s">
        <v>280</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284</v>
      </c>
      <c r="B18" s="164"/>
      <c r="C18" s="641"/>
      <c r="D18" s="165"/>
      <c r="E18" s="166"/>
      <c r="F18" s="222"/>
      <c r="G18" s="166"/>
      <c r="H18" s="167"/>
      <c r="I18" s="167"/>
      <c r="J18" s="166"/>
      <c r="K18" s="167"/>
      <c r="L18" s="166"/>
      <c r="M18" s="166"/>
      <c r="N18" s="170"/>
      <c r="O18" s="166"/>
      <c r="P18" s="166"/>
      <c r="Q18" s="166"/>
      <c r="R18" s="166"/>
      <c r="S18" s="558" t="s">
        <v>294</v>
      </c>
      <c r="T18" s="542">
        <v>4388.2217322834649</v>
      </c>
      <c r="U18" s="539">
        <v>4390.8811023622047</v>
      </c>
      <c r="V18" s="542"/>
      <c r="W18" s="168"/>
      <c r="X18" s="543"/>
      <c r="Y18" s="558" t="s">
        <v>354</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638</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95</v>
      </c>
      <c r="B20" s="647" t="s">
        <v>517</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97</v>
      </c>
      <c r="B21" s="646" t="s">
        <v>387</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99</v>
      </c>
      <c r="B22" s="646" t="s">
        <v>371</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516</v>
      </c>
      <c r="Q23" s="330" t="s">
        <v>459</v>
      </c>
      <c r="R23" s="330" t="s">
        <v>460</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516</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280</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280</v>
      </c>
      <c r="AM24" s="156"/>
      <c r="AN24" s="156"/>
      <c r="AO24" s="156"/>
      <c r="AP24" s="156"/>
      <c r="AQ24" s="156"/>
      <c r="AR24" s="158"/>
      <c r="AT24" s="3"/>
      <c r="AU24" s="3"/>
    </row>
    <row r="25" spans="1:47">
      <c r="N25" s="3"/>
      <c r="O25" s="3"/>
      <c r="P25" s="263" t="s">
        <v>284</v>
      </c>
      <c r="Q25" s="166"/>
      <c r="R25" s="166"/>
      <c r="S25" s="166"/>
      <c r="T25" s="558" t="s">
        <v>297</v>
      </c>
      <c r="U25" s="542">
        <v>4341.8317322834646</v>
      </c>
      <c r="V25" s="539">
        <v>4343.7611023622048</v>
      </c>
      <c r="W25" s="542"/>
      <c r="X25" s="168"/>
      <c r="Y25" s="166"/>
      <c r="Z25" s="558" t="s">
        <v>355</v>
      </c>
      <c r="AA25" s="542">
        <v>4348.3017322834648</v>
      </c>
      <c r="AB25" s="541">
        <v>4349.6811023622049</v>
      </c>
      <c r="AC25" s="542"/>
      <c r="AD25" s="168"/>
      <c r="AE25" s="554"/>
      <c r="AF25" s="554"/>
      <c r="AG25" s="554"/>
      <c r="AH25" s="554"/>
      <c r="AI25" s="554"/>
      <c r="AJ25" s="554"/>
      <c r="AK25" s="554"/>
      <c r="AL25" s="163" t="s">
        <v>284</v>
      </c>
      <c r="AM25" s="538"/>
      <c r="AN25" s="538"/>
      <c r="AO25" s="538"/>
      <c r="AP25" s="538"/>
      <c r="AQ25" s="538"/>
      <c r="AR25" s="539"/>
      <c r="AT25" s="3"/>
      <c r="AU25" s="3"/>
    </row>
    <row r="26" spans="1:47">
      <c r="N26" s="3"/>
      <c r="O26" s="3"/>
      <c r="P26" s="205" t="s">
        <v>638</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638</v>
      </c>
      <c r="AM26" s="179"/>
      <c r="AN26" s="179"/>
      <c r="AO26" s="179"/>
      <c r="AP26" s="179"/>
      <c r="AQ26" s="179"/>
      <c r="AR26" s="273"/>
      <c r="AT26" s="3"/>
      <c r="AU26" s="3"/>
    </row>
    <row r="27" spans="1:47">
      <c r="N27" s="3"/>
      <c r="O27" s="3"/>
      <c r="P27" s="185" t="s">
        <v>95</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95</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97</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97</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99</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99</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516</v>
      </c>
      <c r="O30" s="329"/>
      <c r="P30" s="144" t="s">
        <v>639</v>
      </c>
      <c r="Q30" s="144" t="s">
        <v>640</v>
      </c>
      <c r="R30" s="144" t="s">
        <v>641</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516</v>
      </c>
      <c r="AJ30" s="556" t="str">
        <f>"L6-2 Length Test (&lt;=" &amp; IF($B$2="mil",1,0.0254)*1000&amp;$B$2&amp;")"</f>
        <v>L6-2 Length Test (&lt;=1000mil)</v>
      </c>
      <c r="AK30" s="554"/>
      <c r="AL30" s="555" t="s">
        <v>516</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280</v>
      </c>
      <c r="O31" s="155"/>
      <c r="P31" s="156"/>
      <c r="Q31" s="156"/>
      <c r="R31" s="156"/>
      <c r="S31" s="156"/>
      <c r="T31" s="156"/>
      <c r="U31" s="156"/>
      <c r="V31" s="430"/>
      <c r="W31" s="156"/>
      <c r="X31" s="156"/>
      <c r="Y31" s="156"/>
      <c r="Z31" s="156"/>
      <c r="AA31" s="156"/>
      <c r="AB31" s="156"/>
      <c r="AC31" s="156"/>
      <c r="AD31" s="156"/>
      <c r="AE31" s="554"/>
      <c r="AF31" s="554"/>
      <c r="AG31" s="554"/>
      <c r="AH31" s="554"/>
      <c r="AI31" s="155" t="s">
        <v>280</v>
      </c>
      <c r="AJ31" s="156"/>
      <c r="AK31" s="554"/>
      <c r="AL31" s="155" t="s">
        <v>280</v>
      </c>
      <c r="AM31" s="156"/>
      <c r="AN31" s="156"/>
      <c r="AO31" s="156"/>
      <c r="AP31" s="158"/>
      <c r="AQ31" s="156"/>
      <c r="AR31" s="158"/>
      <c r="AS31" s="3"/>
      <c r="AU31" s="3"/>
    </row>
    <row r="32" spans="1:47" ht="12" customHeight="1">
      <c r="N32" s="263" t="s">
        <v>284</v>
      </c>
      <c r="O32" s="263"/>
      <c r="P32" s="166"/>
      <c r="Q32" s="166"/>
      <c r="R32" s="166"/>
      <c r="S32" s="166"/>
      <c r="T32" s="558" t="s">
        <v>296</v>
      </c>
      <c r="U32" s="542">
        <v>4646.5817322834646</v>
      </c>
      <c r="V32" s="539">
        <v>4648.851732283465</v>
      </c>
      <c r="W32" s="542"/>
      <c r="X32" s="168"/>
      <c r="Y32" s="166"/>
      <c r="Z32" s="558" t="s">
        <v>356</v>
      </c>
      <c r="AA32" s="542">
        <v>4665.351732283465</v>
      </c>
      <c r="AB32" s="541">
        <v>4665.351732283465</v>
      </c>
      <c r="AC32" s="542"/>
      <c r="AD32" s="168"/>
      <c r="AE32" s="554"/>
      <c r="AF32" s="554"/>
      <c r="AG32" s="554"/>
      <c r="AH32" s="554"/>
      <c r="AI32" s="163" t="s">
        <v>284</v>
      </c>
      <c r="AJ32" s="538"/>
      <c r="AK32" s="554"/>
      <c r="AL32" s="163" t="s">
        <v>284</v>
      </c>
      <c r="AM32" s="538"/>
      <c r="AN32" s="538"/>
      <c r="AO32" s="538"/>
      <c r="AP32" s="539"/>
      <c r="AQ32" s="538"/>
      <c r="AR32" s="539"/>
      <c r="AS32" s="3"/>
      <c r="AU32" s="3"/>
    </row>
    <row r="33" spans="14:47" ht="12" customHeight="1">
      <c r="N33" s="205" t="s">
        <v>638</v>
      </c>
      <c r="O33" s="410"/>
      <c r="P33" s="181"/>
      <c r="Q33" s="181"/>
      <c r="R33" s="181"/>
      <c r="S33" s="181"/>
      <c r="T33" s="181"/>
      <c r="U33" s="179"/>
      <c r="V33" s="570"/>
      <c r="W33" s="531"/>
      <c r="X33" s="179"/>
      <c r="Y33" s="181"/>
      <c r="Z33" s="181"/>
      <c r="AA33" s="179"/>
      <c r="AB33" s="531"/>
      <c r="AC33" s="531"/>
      <c r="AD33" s="179"/>
      <c r="AE33" s="554"/>
      <c r="AF33" s="554"/>
      <c r="AG33" s="554"/>
      <c r="AH33" s="554"/>
      <c r="AI33" s="155" t="s">
        <v>638</v>
      </c>
      <c r="AJ33" s="179"/>
      <c r="AK33" s="554"/>
      <c r="AL33" s="155" t="s">
        <v>638</v>
      </c>
      <c r="AM33" s="179"/>
      <c r="AN33" s="179"/>
      <c r="AO33" s="179"/>
      <c r="AP33" s="273"/>
      <c r="AQ33" s="179"/>
      <c r="AR33" s="273"/>
      <c r="AS33" s="3"/>
      <c r="AU33" s="3"/>
    </row>
    <row r="34" spans="14:47" ht="12" customHeight="1">
      <c r="N34" s="185" t="s">
        <v>95</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95</v>
      </c>
      <c r="AJ34" s="560" t="str">
        <f>IF(P34&lt;=IF($B$2="mil",1,0.0254)*1000,"Pass",IF($B$2="mil",1,0.0254)*1000-P34)</f>
        <v>Pass</v>
      </c>
      <c r="AK34" s="554"/>
      <c r="AL34" s="185" t="s">
        <v>95</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97</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97</v>
      </c>
      <c r="AJ35" s="560" t="str">
        <f>IF(P35&lt;=IF($B$2="mil",1,0.0254)*1000,"Pass",IF($B$2="mil",1,0.0254)*1000-P35)</f>
        <v>Pass</v>
      </c>
      <c r="AK35" s="554"/>
      <c r="AL35" s="240" t="s">
        <v>97</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99</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99</v>
      </c>
      <c r="AJ36" s="560" t="str">
        <f>IF(P36&lt;=IF($B$2="mil",1,0.0254)*1000,"Pass",IF($B$2="mil",1,0.0254)*1000-P36)</f>
        <v>Pass</v>
      </c>
      <c r="AK36" s="554"/>
      <c r="AL36" s="240" t="s">
        <v>99</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516</v>
      </c>
      <c r="O37" s="329"/>
      <c r="P37" s="144" t="s">
        <v>642</v>
      </c>
      <c r="Q37" s="144" t="s">
        <v>643</v>
      </c>
      <c r="R37" s="144" t="s">
        <v>644</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516</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280</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280</v>
      </c>
      <c r="AL38" s="158"/>
      <c r="AM38" s="156"/>
      <c r="AN38" s="156"/>
      <c r="AO38" s="156"/>
      <c r="AP38" s="158"/>
      <c r="AQ38" s="156"/>
      <c r="AR38" s="158"/>
      <c r="AS38" s="3"/>
      <c r="AU38" s="3"/>
    </row>
    <row r="39" spans="14:47" ht="14.25" customHeight="1">
      <c r="N39" s="263" t="s">
        <v>284</v>
      </c>
      <c r="O39" s="263"/>
      <c r="P39" s="166"/>
      <c r="Q39" s="166"/>
      <c r="R39" s="166"/>
      <c r="S39" s="166"/>
      <c r="T39" s="558" t="s">
        <v>295</v>
      </c>
      <c r="U39" s="542">
        <v>4832.9417322834652</v>
      </c>
      <c r="V39" s="539">
        <v>4836.7017322834654</v>
      </c>
      <c r="W39" s="542"/>
      <c r="X39" s="168"/>
      <c r="Y39" s="166"/>
      <c r="Z39" s="558" t="s">
        <v>357</v>
      </c>
      <c r="AA39" s="542">
        <v>4813.2517322834647</v>
      </c>
      <c r="AB39" s="541">
        <v>4814.9817322834651</v>
      </c>
      <c r="AC39" s="542"/>
      <c r="AD39" s="168"/>
      <c r="AE39" s="554"/>
      <c r="AF39" s="554"/>
      <c r="AG39" s="554"/>
      <c r="AH39" s="554"/>
      <c r="AI39" s="554"/>
      <c r="AJ39" s="554"/>
      <c r="AK39" s="164" t="s">
        <v>284</v>
      </c>
      <c r="AL39" s="539"/>
      <c r="AM39" s="538"/>
      <c r="AN39" s="538"/>
      <c r="AO39" s="538"/>
      <c r="AP39" s="539"/>
      <c r="AQ39" s="538"/>
      <c r="AR39" s="539"/>
      <c r="AS39" s="3"/>
      <c r="AU39" s="3"/>
    </row>
    <row r="40" spans="14:47" ht="13.5" customHeight="1">
      <c r="N40" s="205" t="s">
        <v>638</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638</v>
      </c>
      <c r="AL40" s="273"/>
      <c r="AM40" s="179"/>
      <c r="AN40" s="179"/>
      <c r="AO40" s="179"/>
      <c r="AP40" s="273"/>
      <c r="AQ40" s="179"/>
      <c r="AR40" s="273"/>
      <c r="AS40" s="3"/>
      <c r="AU40" s="3"/>
    </row>
    <row r="41" spans="14:47" ht="11.25" customHeight="1">
      <c r="N41" s="185" t="s">
        <v>95</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95</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97</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97</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99</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99</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645</v>
      </c>
      <c r="G54" s="680" t="s">
        <v>646</v>
      </c>
      <c r="I54" s="6"/>
      <c r="V54" s="1"/>
    </row>
    <row r="55" spans="4:22">
      <c r="E55" s="5"/>
      <c r="F55" s="3"/>
      <c r="G55" s="79"/>
      <c r="H55" s="79"/>
      <c r="I55" s="6"/>
      <c r="V55" s="1"/>
    </row>
    <row r="56" spans="4:22">
      <c r="D56" s="377" t="s">
        <v>647</v>
      </c>
      <c r="E56" s="681" t="s">
        <v>648</v>
      </c>
      <c r="F56" s="681" t="s">
        <v>315</v>
      </c>
      <c r="G56" s="682" t="s">
        <v>321</v>
      </c>
      <c r="H56" s="682" t="s">
        <v>649</v>
      </c>
      <c r="I56" s="379" t="s">
        <v>647</v>
      </c>
      <c r="T56" s="1"/>
    </row>
    <row r="57" spans="4:22">
      <c r="D57" s="377" t="s">
        <v>647</v>
      </c>
      <c r="E57" s="681" t="s">
        <v>650</v>
      </c>
      <c r="F57" s="681" t="s">
        <v>316</v>
      </c>
      <c r="G57" s="682" t="s">
        <v>322</v>
      </c>
      <c r="H57" s="682" t="s">
        <v>651</v>
      </c>
      <c r="I57" s="379" t="s">
        <v>647</v>
      </c>
      <c r="T57" s="1"/>
    </row>
    <row r="58" spans="4:22">
      <c r="D58" s="377" t="s">
        <v>652</v>
      </c>
      <c r="E58" s="681" t="s">
        <v>653</v>
      </c>
      <c r="F58" s="681" t="s">
        <v>318</v>
      </c>
      <c r="G58" s="682" t="s">
        <v>323</v>
      </c>
      <c r="H58" s="682" t="s">
        <v>654</v>
      </c>
      <c r="I58" s="379" t="s">
        <v>652</v>
      </c>
      <c r="T58" s="1"/>
    </row>
    <row r="59" spans="4:22">
      <c r="D59" s="377" t="s">
        <v>652</v>
      </c>
      <c r="E59" s="681" t="s">
        <v>655</v>
      </c>
      <c r="F59" s="681" t="s">
        <v>317</v>
      </c>
      <c r="G59" s="682" t="s">
        <v>324</v>
      </c>
      <c r="H59" s="682" t="s">
        <v>656</v>
      </c>
      <c r="I59" s="379" t="s">
        <v>652</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workbookViewId="0">
      <selection activeCell="H7" sqref="H7"/>
    </sheetView>
  </sheetViews>
  <sheetFormatPr defaultColWidth="10.28515625" defaultRowHeight="16.5"/>
  <cols>
    <col min="1" max="1" width="25.7109375" style="705" customWidth="1"/>
    <col min="2" max="2" width="18.85546875" style="705" customWidth="1"/>
    <col min="3" max="3" width="27.5703125" style="705" customWidth="1"/>
    <col min="4" max="4" width="17.42578125" style="705" customWidth="1"/>
    <col min="5" max="5" width="26.140625" style="705" customWidth="1"/>
    <col min="6" max="6" width="23.42578125" style="705" customWidth="1"/>
    <col min="7" max="7" width="19" style="705" customWidth="1"/>
    <col min="8" max="8" width="13.7109375" style="705" customWidth="1"/>
    <col min="9" max="9" width="29.85546875" style="705" customWidth="1"/>
    <col min="10" max="10" width="11.7109375" style="705" customWidth="1"/>
    <col min="11" max="11" width="15.140625" style="705" customWidth="1"/>
    <col min="12" max="12" width="18.140625" style="705" customWidth="1"/>
    <col min="13" max="16384" width="10.28515625" style="705"/>
  </cols>
  <sheetData>
    <row r="1" spans="1:12" ht="28.5" thickBot="1">
      <c r="A1" s="1150" t="s">
        <v>688</v>
      </c>
      <c r="B1" s="1150"/>
      <c r="C1" s="1150"/>
      <c r="D1" s="706"/>
      <c r="E1" s="706"/>
      <c r="F1" s="706"/>
      <c r="I1" s="706"/>
    </row>
    <row r="2" spans="1:12" s="1128" customFormat="1" ht="34.5" thickTop="1" thickBot="1">
      <c r="A2" s="1122" t="s">
        <v>689</v>
      </c>
      <c r="B2" s="1123" t="s">
        <v>1050</v>
      </c>
      <c r="C2" s="1124" t="s">
        <v>3</v>
      </c>
      <c r="D2" s="1125" t="s">
        <v>1051</v>
      </c>
      <c r="E2" s="1125" t="s">
        <v>797</v>
      </c>
      <c r="F2" s="1126" t="s">
        <v>796</v>
      </c>
      <c r="G2" s="1126" t="s">
        <v>2</v>
      </c>
      <c r="H2" s="1124" t="s">
        <v>776</v>
      </c>
      <c r="I2" s="1124" t="s">
        <v>4</v>
      </c>
      <c r="J2" s="1124" t="s">
        <v>774</v>
      </c>
      <c r="K2" s="1124" t="s">
        <v>736</v>
      </c>
      <c r="L2" s="1127" t="s">
        <v>794</v>
      </c>
    </row>
    <row r="3" spans="1:12" s="712" customFormat="1" ht="17.25" thickTop="1">
      <c r="A3" s="851" t="s">
        <v>690</v>
      </c>
      <c r="B3" s="831"/>
      <c r="C3" s="746"/>
      <c r="D3" s="1129"/>
      <c r="E3" s="777">
        <f t="shared" ref="E3:E34" si="0">C3-D3</f>
        <v>0</v>
      </c>
      <c r="F3" s="702"/>
      <c r="G3" s="733" t="s">
        <v>691</v>
      </c>
      <c r="H3" s="702"/>
      <c r="I3" s="1138" t="s">
        <v>692</v>
      </c>
      <c r="J3" s="1141">
        <v>2</v>
      </c>
      <c r="K3" s="1144" t="s">
        <v>739</v>
      </c>
      <c r="L3" s="1147">
        <v>20</v>
      </c>
    </row>
    <row r="4" spans="1:12" s="712" customFormat="1" ht="18" customHeight="1" thickBot="1">
      <c r="A4" s="852" t="s">
        <v>693</v>
      </c>
      <c r="B4" s="836"/>
      <c r="C4" s="748"/>
      <c r="D4" s="1130"/>
      <c r="E4" s="778">
        <f t="shared" si="0"/>
        <v>0</v>
      </c>
      <c r="F4" s="698"/>
      <c r="G4" s="734">
        <f>F3-F4</f>
        <v>0</v>
      </c>
      <c r="H4" s="698"/>
      <c r="I4" s="1139"/>
      <c r="J4" s="1142"/>
      <c r="K4" s="1145"/>
      <c r="L4" s="1148"/>
    </row>
    <row r="5" spans="1:12" s="712" customFormat="1" ht="17.25" thickTop="1">
      <c r="A5" s="851" t="s">
        <v>694</v>
      </c>
      <c r="B5" s="831"/>
      <c r="C5" s="746"/>
      <c r="D5" s="1129"/>
      <c r="E5" s="777">
        <f t="shared" si="0"/>
        <v>0</v>
      </c>
      <c r="F5" s="702"/>
      <c r="G5" s="733">
        <f>F3-F5</f>
        <v>0</v>
      </c>
      <c r="H5" s="702"/>
      <c r="I5" s="1139"/>
      <c r="J5" s="1142"/>
      <c r="K5" s="1145"/>
      <c r="L5" s="1148"/>
    </row>
    <row r="6" spans="1:12" s="712" customFormat="1" ht="17.25" thickBot="1">
      <c r="A6" s="852" t="s">
        <v>695</v>
      </c>
      <c r="B6" s="836"/>
      <c r="C6" s="748"/>
      <c r="D6" s="1130"/>
      <c r="E6" s="778">
        <f t="shared" si="0"/>
        <v>0</v>
      </c>
      <c r="F6" s="698"/>
      <c r="G6" s="734">
        <f>F5-F6</f>
        <v>0</v>
      </c>
      <c r="H6" s="698"/>
      <c r="I6" s="1139"/>
      <c r="J6" s="1142"/>
      <c r="K6" s="1145"/>
      <c r="L6" s="1148"/>
    </row>
    <row r="7" spans="1:12" s="712" customFormat="1" ht="17.25" thickTop="1">
      <c r="A7" s="851" t="s">
        <v>696</v>
      </c>
      <c r="B7" s="831"/>
      <c r="C7" s="746"/>
      <c r="D7" s="1129"/>
      <c r="E7" s="777">
        <f t="shared" si="0"/>
        <v>0</v>
      </c>
      <c r="F7" s="702"/>
      <c r="G7" s="733">
        <f>F3-F7</f>
        <v>0</v>
      </c>
      <c r="H7" s="702"/>
      <c r="I7" s="1139"/>
      <c r="J7" s="1142"/>
      <c r="K7" s="1145"/>
      <c r="L7" s="1148"/>
    </row>
    <row r="8" spans="1:12" s="712" customFormat="1" ht="17.25" thickBot="1">
      <c r="A8" s="852" t="s">
        <v>697</v>
      </c>
      <c r="B8" s="836"/>
      <c r="C8" s="748"/>
      <c r="D8" s="1130"/>
      <c r="E8" s="778">
        <f t="shared" si="0"/>
        <v>0</v>
      </c>
      <c r="F8" s="698"/>
      <c r="G8" s="734">
        <f>F7-F8</f>
        <v>0</v>
      </c>
      <c r="H8" s="698"/>
      <c r="I8" s="1139"/>
      <c r="J8" s="1142"/>
      <c r="K8" s="1145"/>
      <c r="L8" s="1148"/>
    </row>
    <row r="9" spans="1:12" s="712" customFormat="1" ht="17.25" thickTop="1">
      <c r="A9" s="851" t="s">
        <v>698</v>
      </c>
      <c r="B9" s="831"/>
      <c r="C9" s="746"/>
      <c r="D9" s="1129"/>
      <c r="E9" s="777">
        <f t="shared" si="0"/>
        <v>0</v>
      </c>
      <c r="F9" s="702"/>
      <c r="G9" s="733">
        <f>F3-F9</f>
        <v>0</v>
      </c>
      <c r="H9" s="702"/>
      <c r="I9" s="1139"/>
      <c r="J9" s="1142"/>
      <c r="K9" s="1145"/>
      <c r="L9" s="1148"/>
    </row>
    <row r="10" spans="1:12" s="712" customFormat="1" ht="17.25" thickBot="1">
      <c r="A10" s="852" t="s">
        <v>699</v>
      </c>
      <c r="B10" s="836"/>
      <c r="C10" s="748"/>
      <c r="D10" s="1130"/>
      <c r="E10" s="778">
        <f t="shared" si="0"/>
        <v>0</v>
      </c>
      <c r="F10" s="698"/>
      <c r="G10" s="734">
        <f>F9-F10</f>
        <v>0</v>
      </c>
      <c r="H10" s="698"/>
      <c r="I10" s="1139"/>
      <c r="J10" s="1142"/>
      <c r="K10" s="1145"/>
      <c r="L10" s="1148"/>
    </row>
    <row r="11" spans="1:12" s="712" customFormat="1" ht="17.25" thickTop="1">
      <c r="A11" s="851" t="s">
        <v>700</v>
      </c>
      <c r="B11" s="831"/>
      <c r="C11" s="746"/>
      <c r="D11" s="1131"/>
      <c r="E11" s="777">
        <f t="shared" si="0"/>
        <v>0</v>
      </c>
      <c r="F11" s="701"/>
      <c r="G11" s="735">
        <f>F3-F11</f>
        <v>0</v>
      </c>
      <c r="H11" s="701"/>
      <c r="I11" s="1139"/>
      <c r="J11" s="1142"/>
      <c r="K11" s="1145"/>
      <c r="L11" s="1148"/>
    </row>
    <row r="12" spans="1:12" s="712" customFormat="1" ht="17.25" thickBot="1">
      <c r="A12" s="852" t="s">
        <v>701</v>
      </c>
      <c r="B12" s="836"/>
      <c r="C12" s="748"/>
      <c r="D12" s="1132"/>
      <c r="E12" s="778">
        <f t="shared" si="0"/>
        <v>0</v>
      </c>
      <c r="F12" s="703"/>
      <c r="G12" s="736">
        <f>F11-F12</f>
        <v>0</v>
      </c>
      <c r="H12" s="703"/>
      <c r="I12" s="1139"/>
      <c r="J12" s="1142"/>
      <c r="K12" s="1145"/>
      <c r="L12" s="1148"/>
    </row>
    <row r="13" spans="1:12" s="712" customFormat="1" ht="17.25" thickTop="1">
      <c r="A13" s="851" t="s">
        <v>702</v>
      </c>
      <c r="B13" s="831"/>
      <c r="C13" s="746"/>
      <c r="D13" s="1129"/>
      <c r="E13" s="777">
        <f t="shared" si="0"/>
        <v>0</v>
      </c>
      <c r="F13" s="702"/>
      <c r="G13" s="733">
        <f>F3-F13</f>
        <v>0</v>
      </c>
      <c r="H13" s="702"/>
      <c r="I13" s="1139"/>
      <c r="J13" s="1142"/>
      <c r="K13" s="1145"/>
      <c r="L13" s="1148"/>
    </row>
    <row r="14" spans="1:12" s="712" customFormat="1" ht="17.25" thickBot="1">
      <c r="A14" s="852" t="s">
        <v>703</v>
      </c>
      <c r="B14" s="836"/>
      <c r="C14" s="748"/>
      <c r="D14" s="1130"/>
      <c r="E14" s="778">
        <f t="shared" si="0"/>
        <v>0</v>
      </c>
      <c r="F14" s="698"/>
      <c r="G14" s="734">
        <f>F13-F14</f>
        <v>0</v>
      </c>
      <c r="H14" s="698"/>
      <c r="I14" s="1139"/>
      <c r="J14" s="1142"/>
      <c r="K14" s="1145"/>
      <c r="L14" s="1148"/>
    </row>
    <row r="15" spans="1:12" s="712" customFormat="1" ht="17.25" thickTop="1">
      <c r="A15" s="851" t="s">
        <v>704</v>
      </c>
      <c r="B15" s="831"/>
      <c r="C15" s="746"/>
      <c r="D15" s="1131"/>
      <c r="E15" s="777">
        <f t="shared" si="0"/>
        <v>0</v>
      </c>
      <c r="F15" s="701"/>
      <c r="G15" s="735">
        <f>F3-F15</f>
        <v>0</v>
      </c>
      <c r="H15" s="701"/>
      <c r="I15" s="1139"/>
      <c r="J15" s="1142"/>
      <c r="K15" s="1145"/>
      <c r="L15" s="1148"/>
    </row>
    <row r="16" spans="1:12" s="712" customFormat="1" ht="17.25" thickBot="1">
      <c r="A16" s="852" t="s">
        <v>705</v>
      </c>
      <c r="B16" s="836"/>
      <c r="C16" s="748"/>
      <c r="D16" s="1132"/>
      <c r="E16" s="778">
        <f t="shared" si="0"/>
        <v>0</v>
      </c>
      <c r="F16" s="703"/>
      <c r="G16" s="736">
        <f>F15-F16</f>
        <v>0</v>
      </c>
      <c r="H16" s="703"/>
      <c r="I16" s="1139"/>
      <c r="J16" s="1142"/>
      <c r="K16" s="1145"/>
      <c r="L16" s="1148"/>
    </row>
    <row r="17" spans="1:12" s="712" customFormat="1" ht="17.25" thickTop="1">
      <c r="A17" s="851" t="s">
        <v>706</v>
      </c>
      <c r="B17" s="831"/>
      <c r="C17" s="746"/>
      <c r="D17" s="1129"/>
      <c r="E17" s="777">
        <f t="shared" si="0"/>
        <v>0</v>
      </c>
      <c r="F17" s="702"/>
      <c r="G17" s="733">
        <f>F3-F17</f>
        <v>0</v>
      </c>
      <c r="H17" s="702"/>
      <c r="I17" s="1139"/>
      <c r="J17" s="1142"/>
      <c r="K17" s="1145"/>
      <c r="L17" s="1148"/>
    </row>
    <row r="18" spans="1:12" s="712" customFormat="1" ht="17.25" thickBot="1">
      <c r="A18" s="852" t="s">
        <v>707</v>
      </c>
      <c r="B18" s="836"/>
      <c r="C18" s="748"/>
      <c r="D18" s="1130"/>
      <c r="E18" s="778">
        <f t="shared" si="0"/>
        <v>0</v>
      </c>
      <c r="F18" s="698"/>
      <c r="G18" s="734">
        <f>F17-F18</f>
        <v>0</v>
      </c>
      <c r="H18" s="698"/>
      <c r="I18" s="1139"/>
      <c r="J18" s="1142"/>
      <c r="K18" s="1145"/>
      <c r="L18" s="1148"/>
    </row>
    <row r="19" spans="1:12" s="712" customFormat="1" ht="17.25" thickTop="1">
      <c r="A19" s="851" t="s">
        <v>708</v>
      </c>
      <c r="B19" s="831"/>
      <c r="C19" s="746"/>
      <c r="D19" s="1129"/>
      <c r="E19" s="777">
        <f t="shared" si="0"/>
        <v>0</v>
      </c>
      <c r="F19" s="702"/>
      <c r="G19" s="733">
        <f>F3-F19</f>
        <v>0</v>
      </c>
      <c r="H19" s="702"/>
      <c r="I19" s="1139"/>
      <c r="J19" s="1142"/>
      <c r="K19" s="1145"/>
      <c r="L19" s="1148"/>
    </row>
    <row r="20" spans="1:12" s="712" customFormat="1" ht="17.25" thickBot="1">
      <c r="A20" s="852" t="s">
        <v>709</v>
      </c>
      <c r="B20" s="836"/>
      <c r="C20" s="748"/>
      <c r="D20" s="1130"/>
      <c r="E20" s="778">
        <f t="shared" si="0"/>
        <v>0</v>
      </c>
      <c r="F20" s="698"/>
      <c r="G20" s="734">
        <f>F19-F20</f>
        <v>0</v>
      </c>
      <c r="H20" s="698"/>
      <c r="I20" s="1139"/>
      <c r="J20" s="1142"/>
      <c r="K20" s="1145"/>
      <c r="L20" s="1148"/>
    </row>
    <row r="21" spans="1:12" s="712" customFormat="1" ht="17.25" thickTop="1">
      <c r="A21" s="851" t="s">
        <v>710</v>
      </c>
      <c r="B21" s="831"/>
      <c r="C21" s="746"/>
      <c r="D21" s="1129"/>
      <c r="E21" s="777">
        <f t="shared" si="0"/>
        <v>0</v>
      </c>
      <c r="F21" s="702"/>
      <c r="G21" s="733">
        <f>F3-F21</f>
        <v>0</v>
      </c>
      <c r="H21" s="702"/>
      <c r="I21" s="1139"/>
      <c r="J21" s="1142"/>
      <c r="K21" s="1145"/>
      <c r="L21" s="1148"/>
    </row>
    <row r="22" spans="1:12" s="712" customFormat="1" ht="17.25" thickBot="1">
      <c r="A22" s="852" t="s">
        <v>711</v>
      </c>
      <c r="B22" s="836"/>
      <c r="C22" s="748"/>
      <c r="D22" s="1130"/>
      <c r="E22" s="778">
        <f t="shared" si="0"/>
        <v>0</v>
      </c>
      <c r="F22" s="698"/>
      <c r="G22" s="734">
        <f>F21-F22</f>
        <v>0</v>
      </c>
      <c r="H22" s="698"/>
      <c r="I22" s="1139"/>
      <c r="J22" s="1142"/>
      <c r="K22" s="1145"/>
      <c r="L22" s="1148"/>
    </row>
    <row r="23" spans="1:12" s="712" customFormat="1" ht="17.25" thickTop="1">
      <c r="A23" s="851" t="s">
        <v>712</v>
      </c>
      <c r="B23" s="831"/>
      <c r="C23" s="746"/>
      <c r="D23" s="1129"/>
      <c r="E23" s="777">
        <f t="shared" si="0"/>
        <v>0</v>
      </c>
      <c r="F23" s="702"/>
      <c r="G23" s="733">
        <f>F3-F23</f>
        <v>0</v>
      </c>
      <c r="H23" s="702"/>
      <c r="I23" s="1139"/>
      <c r="J23" s="1142"/>
      <c r="K23" s="1145"/>
      <c r="L23" s="1148"/>
    </row>
    <row r="24" spans="1:12" s="712" customFormat="1" ht="17.25" thickBot="1">
      <c r="A24" s="852" t="s">
        <v>713</v>
      </c>
      <c r="B24" s="836"/>
      <c r="C24" s="748"/>
      <c r="D24" s="1130"/>
      <c r="E24" s="778">
        <f t="shared" si="0"/>
        <v>0</v>
      </c>
      <c r="F24" s="698"/>
      <c r="G24" s="734">
        <f>F23-F24</f>
        <v>0</v>
      </c>
      <c r="H24" s="698"/>
      <c r="I24" s="1139"/>
      <c r="J24" s="1142"/>
      <c r="K24" s="1145"/>
      <c r="L24" s="1148"/>
    </row>
    <row r="25" spans="1:12" s="712" customFormat="1" ht="17.25" thickTop="1">
      <c r="A25" s="851" t="s">
        <v>714</v>
      </c>
      <c r="B25" s="831"/>
      <c r="C25" s="746"/>
      <c r="D25" s="1129"/>
      <c r="E25" s="777">
        <f t="shared" si="0"/>
        <v>0</v>
      </c>
      <c r="F25" s="702"/>
      <c r="G25" s="733">
        <f>F3-F25</f>
        <v>0</v>
      </c>
      <c r="H25" s="702"/>
      <c r="I25" s="1139"/>
      <c r="J25" s="1142"/>
      <c r="K25" s="1145"/>
      <c r="L25" s="1148"/>
    </row>
    <row r="26" spans="1:12" s="712" customFormat="1" ht="17.25" thickBot="1">
      <c r="A26" s="852" t="s">
        <v>715</v>
      </c>
      <c r="B26" s="836"/>
      <c r="C26" s="748"/>
      <c r="D26" s="1130"/>
      <c r="E26" s="778">
        <f t="shared" si="0"/>
        <v>0</v>
      </c>
      <c r="F26" s="698"/>
      <c r="G26" s="734">
        <f>F25-F26</f>
        <v>0</v>
      </c>
      <c r="H26" s="698"/>
      <c r="I26" s="1139"/>
      <c r="J26" s="1142"/>
      <c r="K26" s="1145"/>
      <c r="L26" s="1148"/>
    </row>
    <row r="27" spans="1:12" s="712" customFormat="1" ht="17.25" thickTop="1">
      <c r="A27" s="851" t="s">
        <v>716</v>
      </c>
      <c r="B27" s="831"/>
      <c r="C27" s="746"/>
      <c r="D27" s="1131"/>
      <c r="E27" s="777">
        <f t="shared" si="0"/>
        <v>0</v>
      </c>
      <c r="F27" s="701"/>
      <c r="G27" s="733">
        <f>F3-F27</f>
        <v>0</v>
      </c>
      <c r="H27" s="701"/>
      <c r="I27" s="1139"/>
      <c r="J27" s="1142"/>
      <c r="K27" s="1145"/>
      <c r="L27" s="1148"/>
    </row>
    <row r="28" spans="1:12" s="712" customFormat="1" ht="17.25" thickBot="1">
      <c r="A28" s="852" t="s">
        <v>717</v>
      </c>
      <c r="B28" s="836"/>
      <c r="C28" s="748"/>
      <c r="D28" s="1132"/>
      <c r="E28" s="778">
        <f t="shared" si="0"/>
        <v>0</v>
      </c>
      <c r="F28" s="703"/>
      <c r="G28" s="734">
        <f>F27-F28</f>
        <v>0</v>
      </c>
      <c r="H28" s="703"/>
      <c r="I28" s="1139"/>
      <c r="J28" s="1142"/>
      <c r="K28" s="1145"/>
      <c r="L28" s="1148"/>
    </row>
    <row r="29" spans="1:12" s="712" customFormat="1" ht="17.25" thickTop="1">
      <c r="A29" s="851" t="s">
        <v>718</v>
      </c>
      <c r="B29" s="831"/>
      <c r="C29" s="746"/>
      <c r="D29" s="1129"/>
      <c r="E29" s="777">
        <f t="shared" si="0"/>
        <v>0</v>
      </c>
      <c r="F29" s="702"/>
      <c r="G29" s="733">
        <f>F3-F29</f>
        <v>0</v>
      </c>
      <c r="H29" s="702"/>
      <c r="I29" s="1139"/>
      <c r="J29" s="1142"/>
      <c r="K29" s="1145"/>
      <c r="L29" s="1148"/>
    </row>
    <row r="30" spans="1:12" s="712" customFormat="1" ht="17.25" thickBot="1">
      <c r="A30" s="852" t="s">
        <v>719</v>
      </c>
      <c r="B30" s="836"/>
      <c r="C30" s="748"/>
      <c r="D30" s="1130"/>
      <c r="E30" s="778">
        <f t="shared" si="0"/>
        <v>0</v>
      </c>
      <c r="F30" s="698"/>
      <c r="G30" s="734">
        <f>F29-F30</f>
        <v>0</v>
      </c>
      <c r="H30" s="698"/>
      <c r="I30" s="1139"/>
      <c r="J30" s="1142"/>
      <c r="K30" s="1145"/>
      <c r="L30" s="1148"/>
    </row>
    <row r="31" spans="1:12" s="712" customFormat="1" ht="17.25" thickTop="1">
      <c r="A31" s="851" t="s">
        <v>720</v>
      </c>
      <c r="B31" s="831"/>
      <c r="C31" s="746"/>
      <c r="D31" s="1131"/>
      <c r="E31" s="777">
        <f t="shared" si="0"/>
        <v>0</v>
      </c>
      <c r="F31" s="701"/>
      <c r="G31" s="733">
        <f>F3-F31</f>
        <v>0</v>
      </c>
      <c r="H31" s="701"/>
      <c r="I31" s="1139"/>
      <c r="J31" s="1142"/>
      <c r="K31" s="1145"/>
      <c r="L31" s="1148"/>
    </row>
    <row r="32" spans="1:12" s="712" customFormat="1" ht="17.25" thickBot="1">
      <c r="A32" s="852" t="s">
        <v>721</v>
      </c>
      <c r="B32" s="836"/>
      <c r="C32" s="748"/>
      <c r="D32" s="1132"/>
      <c r="E32" s="778">
        <f t="shared" si="0"/>
        <v>0</v>
      </c>
      <c r="F32" s="703"/>
      <c r="G32" s="734">
        <f>F31-F32</f>
        <v>0</v>
      </c>
      <c r="H32" s="703"/>
      <c r="I32" s="1139"/>
      <c r="J32" s="1142"/>
      <c r="K32" s="1145"/>
      <c r="L32" s="1148"/>
    </row>
    <row r="33" spans="1:12" s="712" customFormat="1" ht="17.25" thickTop="1">
      <c r="A33" s="851" t="s">
        <v>722</v>
      </c>
      <c r="B33" s="831"/>
      <c r="C33" s="746"/>
      <c r="D33" s="1129"/>
      <c r="E33" s="777">
        <f t="shared" si="0"/>
        <v>0</v>
      </c>
      <c r="F33" s="702"/>
      <c r="G33" s="733">
        <f>F3-F33</f>
        <v>0</v>
      </c>
      <c r="H33" s="702"/>
      <c r="I33" s="1139"/>
      <c r="J33" s="1142"/>
      <c r="K33" s="1145"/>
      <c r="L33" s="1148"/>
    </row>
    <row r="34" spans="1:12" s="712" customFormat="1" ht="17.25" thickBot="1">
      <c r="A34" s="852" t="s">
        <v>723</v>
      </c>
      <c r="B34" s="836"/>
      <c r="C34" s="748"/>
      <c r="D34" s="1130"/>
      <c r="E34" s="778">
        <f t="shared" si="0"/>
        <v>0</v>
      </c>
      <c r="F34" s="698"/>
      <c r="G34" s="734">
        <f>F33-F34</f>
        <v>0</v>
      </c>
      <c r="H34" s="698"/>
      <c r="I34" s="1140"/>
      <c r="J34" s="1143"/>
      <c r="K34" s="1146"/>
      <c r="L34" s="1149"/>
    </row>
    <row r="35" spans="1:12" s="712" customFormat="1" ht="17.25" thickTop="1">
      <c r="A35" s="851" t="s">
        <v>724</v>
      </c>
      <c r="B35" s="831"/>
      <c r="C35" s="746"/>
      <c r="D35" s="1129"/>
      <c r="E35" s="777">
        <f t="shared" ref="E35:E66" si="1">C35-D35</f>
        <v>0</v>
      </c>
      <c r="F35" s="702"/>
      <c r="G35" s="733" t="s">
        <v>691</v>
      </c>
      <c r="H35" s="702"/>
      <c r="I35" s="1138" t="s">
        <v>692</v>
      </c>
      <c r="J35" s="1141">
        <v>2</v>
      </c>
      <c r="K35" s="1144" t="s">
        <v>739</v>
      </c>
      <c r="L35" s="1147">
        <v>20</v>
      </c>
    </row>
    <row r="36" spans="1:12" s="712" customFormat="1" ht="18" customHeight="1" thickBot="1">
      <c r="A36" s="852" t="s">
        <v>725</v>
      </c>
      <c r="B36" s="836"/>
      <c r="C36" s="748"/>
      <c r="D36" s="1130"/>
      <c r="E36" s="778">
        <f t="shared" si="1"/>
        <v>0</v>
      </c>
      <c r="F36" s="698"/>
      <c r="G36" s="734">
        <f>F35-F36</f>
        <v>0</v>
      </c>
      <c r="H36" s="698"/>
      <c r="I36" s="1139"/>
      <c r="J36" s="1142"/>
      <c r="K36" s="1145"/>
      <c r="L36" s="1148"/>
    </row>
    <row r="37" spans="1:12" s="712" customFormat="1" ht="17.25" thickTop="1">
      <c r="A37" s="851" t="s">
        <v>726</v>
      </c>
      <c r="B37" s="831"/>
      <c r="C37" s="746"/>
      <c r="D37" s="1129"/>
      <c r="E37" s="777">
        <f t="shared" si="1"/>
        <v>0</v>
      </c>
      <c r="F37" s="702"/>
      <c r="G37" s="733">
        <f>F35-F37</f>
        <v>0</v>
      </c>
      <c r="H37" s="702"/>
      <c r="I37" s="1139"/>
      <c r="J37" s="1142"/>
      <c r="K37" s="1145"/>
      <c r="L37" s="1148"/>
    </row>
    <row r="38" spans="1:12" s="712" customFormat="1" ht="17.25" thickBot="1">
      <c r="A38" s="852" t="s">
        <v>727</v>
      </c>
      <c r="B38" s="836"/>
      <c r="C38" s="748"/>
      <c r="D38" s="1130"/>
      <c r="E38" s="778">
        <f t="shared" si="1"/>
        <v>0</v>
      </c>
      <c r="F38" s="698"/>
      <c r="G38" s="734">
        <f>F37-F38</f>
        <v>0</v>
      </c>
      <c r="H38" s="698"/>
      <c r="I38" s="1139"/>
      <c r="J38" s="1142"/>
      <c r="K38" s="1145"/>
      <c r="L38" s="1148"/>
    </row>
    <row r="39" spans="1:12" s="712" customFormat="1" ht="17.25" thickTop="1">
      <c r="A39" s="851" t="s">
        <v>728</v>
      </c>
      <c r="B39" s="831"/>
      <c r="C39" s="746"/>
      <c r="D39" s="1129"/>
      <c r="E39" s="777">
        <f t="shared" si="1"/>
        <v>0</v>
      </c>
      <c r="F39" s="702"/>
      <c r="G39" s="733">
        <f>F35-F39</f>
        <v>0</v>
      </c>
      <c r="H39" s="702"/>
      <c r="I39" s="1139"/>
      <c r="J39" s="1142"/>
      <c r="K39" s="1145"/>
      <c r="L39" s="1148"/>
    </row>
    <row r="40" spans="1:12" s="712" customFormat="1" ht="17.25" thickBot="1">
      <c r="A40" s="852" t="s">
        <v>729</v>
      </c>
      <c r="B40" s="836"/>
      <c r="C40" s="748"/>
      <c r="D40" s="1130"/>
      <c r="E40" s="778">
        <f t="shared" si="1"/>
        <v>0</v>
      </c>
      <c r="F40" s="698"/>
      <c r="G40" s="734">
        <f>F39-F40</f>
        <v>0</v>
      </c>
      <c r="H40" s="698"/>
      <c r="I40" s="1139"/>
      <c r="J40" s="1142"/>
      <c r="K40" s="1145"/>
      <c r="L40" s="1148"/>
    </row>
    <row r="41" spans="1:12" s="712" customFormat="1" ht="17.25" thickTop="1">
      <c r="A41" s="851" t="s">
        <v>730</v>
      </c>
      <c r="B41" s="831"/>
      <c r="C41" s="746"/>
      <c r="D41" s="1129"/>
      <c r="E41" s="777">
        <f t="shared" si="1"/>
        <v>0</v>
      </c>
      <c r="F41" s="702"/>
      <c r="G41" s="733">
        <f>F35-F41</f>
        <v>0</v>
      </c>
      <c r="H41" s="702"/>
      <c r="I41" s="1139"/>
      <c r="J41" s="1142"/>
      <c r="K41" s="1145"/>
      <c r="L41" s="1148"/>
    </row>
    <row r="42" spans="1:12" s="712" customFormat="1" ht="17.25" thickBot="1">
      <c r="A42" s="852" t="s">
        <v>731</v>
      </c>
      <c r="B42" s="836"/>
      <c r="C42" s="748"/>
      <c r="D42" s="1130"/>
      <c r="E42" s="778">
        <f t="shared" si="1"/>
        <v>0</v>
      </c>
      <c r="F42" s="698"/>
      <c r="G42" s="734">
        <f>F41-F42</f>
        <v>0</v>
      </c>
      <c r="H42" s="698"/>
      <c r="I42" s="1139"/>
      <c r="J42" s="1142"/>
      <c r="K42" s="1145"/>
      <c r="L42" s="1148"/>
    </row>
    <row r="43" spans="1:12" s="712" customFormat="1" ht="17.25" thickTop="1">
      <c r="A43" s="851" t="s">
        <v>732</v>
      </c>
      <c r="B43" s="831"/>
      <c r="C43" s="746"/>
      <c r="D43" s="1131"/>
      <c r="E43" s="777">
        <f t="shared" si="1"/>
        <v>0</v>
      </c>
      <c r="F43" s="701"/>
      <c r="G43" s="735">
        <f>F35-F43</f>
        <v>0</v>
      </c>
      <c r="H43" s="701"/>
      <c r="I43" s="1139"/>
      <c r="J43" s="1142"/>
      <c r="K43" s="1145"/>
      <c r="L43" s="1148"/>
    </row>
    <row r="44" spans="1:12" s="712" customFormat="1" ht="17.25" thickBot="1">
      <c r="A44" s="852" t="s">
        <v>733</v>
      </c>
      <c r="B44" s="836"/>
      <c r="C44" s="748"/>
      <c r="D44" s="1132"/>
      <c r="E44" s="778">
        <f t="shared" si="1"/>
        <v>0</v>
      </c>
      <c r="F44" s="703"/>
      <c r="G44" s="736">
        <f>F43-F44</f>
        <v>0</v>
      </c>
      <c r="H44" s="703"/>
      <c r="I44" s="1139"/>
      <c r="J44" s="1142"/>
      <c r="K44" s="1145"/>
      <c r="L44" s="1148"/>
    </row>
    <row r="45" spans="1:12" s="712" customFormat="1" ht="17.25" thickTop="1">
      <c r="A45" s="851" t="s">
        <v>6</v>
      </c>
      <c r="B45" s="831"/>
      <c r="C45" s="746"/>
      <c r="D45" s="1129"/>
      <c r="E45" s="777">
        <f t="shared" si="1"/>
        <v>0</v>
      </c>
      <c r="F45" s="702"/>
      <c r="G45" s="733">
        <f>F35-F45</f>
        <v>0</v>
      </c>
      <c r="H45" s="702"/>
      <c r="I45" s="1139"/>
      <c r="J45" s="1142"/>
      <c r="K45" s="1145"/>
      <c r="L45" s="1148"/>
    </row>
    <row r="46" spans="1:12" s="712" customFormat="1" ht="17.25" thickBot="1">
      <c r="A46" s="852" t="s">
        <v>7</v>
      </c>
      <c r="B46" s="836"/>
      <c r="C46" s="748"/>
      <c r="D46" s="1130"/>
      <c r="E46" s="778">
        <f t="shared" si="1"/>
        <v>0</v>
      </c>
      <c r="F46" s="698"/>
      <c r="G46" s="734">
        <f>F45-F46</f>
        <v>0</v>
      </c>
      <c r="H46" s="698"/>
      <c r="I46" s="1139"/>
      <c r="J46" s="1142"/>
      <c r="K46" s="1145"/>
      <c r="L46" s="1148"/>
    </row>
    <row r="47" spans="1:12" s="712" customFormat="1" ht="17.25" thickTop="1">
      <c r="A47" s="851" t="s">
        <v>8</v>
      </c>
      <c r="B47" s="831"/>
      <c r="C47" s="746"/>
      <c r="D47" s="1131"/>
      <c r="E47" s="777">
        <f t="shared" si="1"/>
        <v>0</v>
      </c>
      <c r="F47" s="701"/>
      <c r="G47" s="735">
        <f>F35-F47</f>
        <v>0</v>
      </c>
      <c r="H47" s="701"/>
      <c r="I47" s="1139"/>
      <c r="J47" s="1142"/>
      <c r="K47" s="1145"/>
      <c r="L47" s="1148"/>
    </row>
    <row r="48" spans="1:12" s="712" customFormat="1" ht="17.25" thickBot="1">
      <c r="A48" s="852" t="s">
        <v>9</v>
      </c>
      <c r="B48" s="836"/>
      <c r="C48" s="748"/>
      <c r="D48" s="1132"/>
      <c r="E48" s="778">
        <f t="shared" si="1"/>
        <v>0</v>
      </c>
      <c r="F48" s="703"/>
      <c r="G48" s="736">
        <f>F47-F48</f>
        <v>0</v>
      </c>
      <c r="H48" s="703"/>
      <c r="I48" s="1139"/>
      <c r="J48" s="1142"/>
      <c r="K48" s="1145"/>
      <c r="L48" s="1148"/>
    </row>
    <row r="49" spans="1:12" s="712" customFormat="1" ht="17.25" thickTop="1">
      <c r="A49" s="851" t="s">
        <v>10</v>
      </c>
      <c r="B49" s="831"/>
      <c r="C49" s="746"/>
      <c r="D49" s="1129"/>
      <c r="E49" s="777">
        <f t="shared" si="1"/>
        <v>0</v>
      </c>
      <c r="F49" s="702"/>
      <c r="G49" s="733">
        <f>F35-F49</f>
        <v>0</v>
      </c>
      <c r="H49" s="702"/>
      <c r="I49" s="1139"/>
      <c r="J49" s="1142"/>
      <c r="K49" s="1145"/>
      <c r="L49" s="1148"/>
    </row>
    <row r="50" spans="1:12" s="712" customFormat="1" ht="17.25" thickBot="1">
      <c r="A50" s="852" t="s">
        <v>11</v>
      </c>
      <c r="B50" s="836"/>
      <c r="C50" s="748"/>
      <c r="D50" s="1130"/>
      <c r="E50" s="778">
        <f t="shared" si="1"/>
        <v>0</v>
      </c>
      <c r="F50" s="698"/>
      <c r="G50" s="734">
        <f>F49-F50</f>
        <v>0</v>
      </c>
      <c r="H50" s="698"/>
      <c r="I50" s="1139"/>
      <c r="J50" s="1142"/>
      <c r="K50" s="1145"/>
      <c r="L50" s="1148"/>
    </row>
    <row r="51" spans="1:12" s="712" customFormat="1" ht="17.25" thickTop="1">
      <c r="A51" s="851" t="s">
        <v>12</v>
      </c>
      <c r="B51" s="831"/>
      <c r="C51" s="746"/>
      <c r="D51" s="1129"/>
      <c r="E51" s="777">
        <f t="shared" si="1"/>
        <v>0</v>
      </c>
      <c r="F51" s="702"/>
      <c r="G51" s="733">
        <f>F35-F51</f>
        <v>0</v>
      </c>
      <c r="H51" s="702"/>
      <c r="I51" s="1139"/>
      <c r="J51" s="1142"/>
      <c r="K51" s="1145"/>
      <c r="L51" s="1148"/>
    </row>
    <row r="52" spans="1:12" s="712" customFormat="1" ht="17.25" thickBot="1">
      <c r="A52" s="852" t="s">
        <v>13</v>
      </c>
      <c r="B52" s="836"/>
      <c r="C52" s="748"/>
      <c r="D52" s="1130"/>
      <c r="E52" s="778">
        <f t="shared" si="1"/>
        <v>0</v>
      </c>
      <c r="F52" s="698"/>
      <c r="G52" s="734">
        <f>F51-F52</f>
        <v>0</v>
      </c>
      <c r="H52" s="698"/>
      <c r="I52" s="1139"/>
      <c r="J52" s="1142"/>
      <c r="K52" s="1145"/>
      <c r="L52" s="1148"/>
    </row>
    <row r="53" spans="1:12" s="712" customFormat="1" ht="17.25" thickTop="1">
      <c r="A53" s="851" t="s">
        <v>14</v>
      </c>
      <c r="B53" s="831"/>
      <c r="C53" s="746"/>
      <c r="D53" s="1129"/>
      <c r="E53" s="777">
        <f t="shared" si="1"/>
        <v>0</v>
      </c>
      <c r="F53" s="702"/>
      <c r="G53" s="733">
        <f>F35-F53</f>
        <v>0</v>
      </c>
      <c r="H53" s="702"/>
      <c r="I53" s="1139"/>
      <c r="J53" s="1142"/>
      <c r="K53" s="1145"/>
      <c r="L53" s="1148"/>
    </row>
    <row r="54" spans="1:12" s="712" customFormat="1" ht="17.25" thickBot="1">
      <c r="A54" s="852" t="s">
        <v>15</v>
      </c>
      <c r="B54" s="836"/>
      <c r="C54" s="748"/>
      <c r="D54" s="1130"/>
      <c r="E54" s="778">
        <f t="shared" si="1"/>
        <v>0</v>
      </c>
      <c r="F54" s="698"/>
      <c r="G54" s="734">
        <f>F53-F54</f>
        <v>0</v>
      </c>
      <c r="H54" s="698"/>
      <c r="I54" s="1139"/>
      <c r="J54" s="1142"/>
      <c r="K54" s="1145"/>
      <c r="L54" s="1148"/>
    </row>
    <row r="55" spans="1:12" s="712" customFormat="1" ht="17.25" thickTop="1">
      <c r="A55" s="851" t="s">
        <v>16</v>
      </c>
      <c r="B55" s="831"/>
      <c r="C55" s="746"/>
      <c r="D55" s="1129"/>
      <c r="E55" s="777">
        <f t="shared" si="1"/>
        <v>0</v>
      </c>
      <c r="F55" s="702"/>
      <c r="G55" s="733">
        <f>F35-F55</f>
        <v>0</v>
      </c>
      <c r="H55" s="702"/>
      <c r="I55" s="1139"/>
      <c r="J55" s="1142"/>
      <c r="K55" s="1145"/>
      <c r="L55" s="1148"/>
    </row>
    <row r="56" spans="1:12" s="712" customFormat="1" ht="17.25" thickBot="1">
      <c r="A56" s="852" t="s">
        <v>17</v>
      </c>
      <c r="B56" s="836"/>
      <c r="C56" s="748"/>
      <c r="D56" s="1130"/>
      <c r="E56" s="778">
        <f t="shared" si="1"/>
        <v>0</v>
      </c>
      <c r="F56" s="698"/>
      <c r="G56" s="734">
        <f>F55-F56</f>
        <v>0</v>
      </c>
      <c r="H56" s="698"/>
      <c r="I56" s="1139"/>
      <c r="J56" s="1142"/>
      <c r="K56" s="1145"/>
      <c r="L56" s="1148"/>
    </row>
    <row r="57" spans="1:12" s="712" customFormat="1" ht="17.25" thickTop="1">
      <c r="A57" s="851" t="s">
        <v>18</v>
      </c>
      <c r="B57" s="831"/>
      <c r="C57" s="746"/>
      <c r="D57" s="1129"/>
      <c r="E57" s="777">
        <f t="shared" si="1"/>
        <v>0</v>
      </c>
      <c r="F57" s="702"/>
      <c r="G57" s="733">
        <f>F35-F57</f>
        <v>0</v>
      </c>
      <c r="H57" s="702"/>
      <c r="I57" s="1139"/>
      <c r="J57" s="1142"/>
      <c r="K57" s="1145"/>
      <c r="L57" s="1148"/>
    </row>
    <row r="58" spans="1:12" s="712" customFormat="1" ht="17.25" thickBot="1">
      <c r="A58" s="852" t="s">
        <v>19</v>
      </c>
      <c r="B58" s="836"/>
      <c r="C58" s="748"/>
      <c r="D58" s="1130"/>
      <c r="E58" s="778">
        <f t="shared" si="1"/>
        <v>0</v>
      </c>
      <c r="F58" s="698"/>
      <c r="G58" s="734">
        <f>F57-F58</f>
        <v>0</v>
      </c>
      <c r="H58" s="698"/>
      <c r="I58" s="1139"/>
      <c r="J58" s="1142"/>
      <c r="K58" s="1145"/>
      <c r="L58" s="1148"/>
    </row>
    <row r="59" spans="1:12" s="712" customFormat="1" ht="17.25" thickTop="1">
      <c r="A59" s="851" t="s">
        <v>20</v>
      </c>
      <c r="B59" s="831"/>
      <c r="C59" s="746"/>
      <c r="D59" s="1131"/>
      <c r="E59" s="777">
        <f t="shared" si="1"/>
        <v>0</v>
      </c>
      <c r="F59" s="701"/>
      <c r="G59" s="733">
        <f>F35-F59</f>
        <v>0</v>
      </c>
      <c r="H59" s="701"/>
      <c r="I59" s="1139"/>
      <c r="J59" s="1142"/>
      <c r="K59" s="1145"/>
      <c r="L59" s="1148"/>
    </row>
    <row r="60" spans="1:12" s="712" customFormat="1" ht="17.25" thickBot="1">
      <c r="A60" s="852" t="s">
        <v>21</v>
      </c>
      <c r="B60" s="836"/>
      <c r="C60" s="748"/>
      <c r="D60" s="1132"/>
      <c r="E60" s="778">
        <f t="shared" si="1"/>
        <v>0</v>
      </c>
      <c r="F60" s="703"/>
      <c r="G60" s="734">
        <f>F59-F60</f>
        <v>0</v>
      </c>
      <c r="H60" s="703"/>
      <c r="I60" s="1139"/>
      <c r="J60" s="1142"/>
      <c r="K60" s="1145"/>
      <c r="L60" s="1148"/>
    </row>
    <row r="61" spans="1:12" s="712" customFormat="1" ht="17.25" thickTop="1">
      <c r="A61" s="851" t="s">
        <v>22</v>
      </c>
      <c r="B61" s="831"/>
      <c r="C61" s="746"/>
      <c r="D61" s="1129"/>
      <c r="E61" s="777">
        <f t="shared" si="1"/>
        <v>0</v>
      </c>
      <c r="F61" s="702"/>
      <c r="G61" s="733">
        <f>F35-F61</f>
        <v>0</v>
      </c>
      <c r="H61" s="702"/>
      <c r="I61" s="1139"/>
      <c r="J61" s="1142"/>
      <c r="K61" s="1145"/>
      <c r="L61" s="1148"/>
    </row>
    <row r="62" spans="1:12" s="712" customFormat="1" ht="17.25" thickBot="1">
      <c r="A62" s="852" t="s">
        <v>23</v>
      </c>
      <c r="B62" s="836"/>
      <c r="C62" s="748"/>
      <c r="D62" s="1130"/>
      <c r="E62" s="778">
        <f t="shared" si="1"/>
        <v>0</v>
      </c>
      <c r="F62" s="698"/>
      <c r="G62" s="734">
        <f>F61-F62</f>
        <v>0</v>
      </c>
      <c r="H62" s="698"/>
      <c r="I62" s="1139"/>
      <c r="J62" s="1142"/>
      <c r="K62" s="1145"/>
      <c r="L62" s="1148"/>
    </row>
    <row r="63" spans="1:12" s="712" customFormat="1" ht="17.25" thickTop="1">
      <c r="A63" s="851" t="s">
        <v>24</v>
      </c>
      <c r="B63" s="831"/>
      <c r="C63" s="746"/>
      <c r="D63" s="1131"/>
      <c r="E63" s="777">
        <f t="shared" si="1"/>
        <v>0</v>
      </c>
      <c r="F63" s="701"/>
      <c r="G63" s="733">
        <f>F35-F63</f>
        <v>0</v>
      </c>
      <c r="H63" s="701"/>
      <c r="I63" s="1139"/>
      <c r="J63" s="1142"/>
      <c r="K63" s="1145"/>
      <c r="L63" s="1148"/>
    </row>
    <row r="64" spans="1:12" s="712" customFormat="1" ht="17.25" thickBot="1">
      <c r="A64" s="852" t="s">
        <v>25</v>
      </c>
      <c r="B64" s="836"/>
      <c r="C64" s="748"/>
      <c r="D64" s="1132"/>
      <c r="E64" s="778">
        <f t="shared" si="1"/>
        <v>0</v>
      </c>
      <c r="F64" s="703"/>
      <c r="G64" s="734">
        <f>F63-F64</f>
        <v>0</v>
      </c>
      <c r="H64" s="703"/>
      <c r="I64" s="1139"/>
      <c r="J64" s="1142"/>
      <c r="K64" s="1145"/>
      <c r="L64" s="1148"/>
    </row>
    <row r="65" spans="1:12" s="712" customFormat="1" ht="17.25" thickTop="1">
      <c r="A65" s="851" t="s">
        <v>26</v>
      </c>
      <c r="B65" s="831"/>
      <c r="C65" s="746"/>
      <c r="D65" s="1129"/>
      <c r="E65" s="777">
        <f t="shared" si="1"/>
        <v>0</v>
      </c>
      <c r="F65" s="702"/>
      <c r="G65" s="733">
        <f>F35-F65</f>
        <v>0</v>
      </c>
      <c r="H65" s="702"/>
      <c r="I65" s="1139"/>
      <c r="J65" s="1142"/>
      <c r="K65" s="1145"/>
      <c r="L65" s="1148"/>
    </row>
    <row r="66" spans="1:12" s="712" customFormat="1" ht="17.25" thickBot="1">
      <c r="A66" s="852" t="s">
        <v>27</v>
      </c>
      <c r="B66" s="836"/>
      <c r="C66" s="748"/>
      <c r="D66" s="1130"/>
      <c r="E66" s="778">
        <f t="shared" si="1"/>
        <v>0</v>
      </c>
      <c r="F66" s="698"/>
      <c r="G66" s="734">
        <f>F65-F66</f>
        <v>0</v>
      </c>
      <c r="H66" s="698"/>
      <c r="I66" s="1140"/>
      <c r="J66" s="1143"/>
      <c r="K66" s="1146"/>
      <c r="L66" s="1149"/>
    </row>
    <row r="67" spans="1:12" ht="17.25" thickTop="1">
      <c r="C67" s="749"/>
      <c r="F67" s="737"/>
      <c r="G67" s="737"/>
      <c r="H67" s="737"/>
      <c r="I67" s="737"/>
      <c r="J67" s="737"/>
    </row>
    <row r="68" spans="1:12">
      <c r="C68" s="749"/>
      <c r="F68" s="737"/>
      <c r="G68" s="737"/>
      <c r="H68" s="737"/>
      <c r="I68" s="737"/>
      <c r="J68" s="737"/>
    </row>
    <row r="69" spans="1:12">
      <c r="C69" s="749"/>
      <c r="F69" s="737"/>
      <c r="G69" s="737"/>
      <c r="H69" s="737"/>
      <c r="I69" s="737"/>
      <c r="J69" s="737"/>
    </row>
    <row r="70" spans="1:12">
      <c r="C70" s="749"/>
      <c r="G70" s="737"/>
      <c r="H70" s="737"/>
      <c r="I70" s="737"/>
      <c r="J70" s="737"/>
      <c r="K70" s="737"/>
    </row>
    <row r="71" spans="1:12">
      <c r="C71" s="749"/>
      <c r="G71" s="737"/>
      <c r="H71" s="737"/>
      <c r="I71" s="737"/>
      <c r="J71" s="737"/>
      <c r="K71" s="737"/>
    </row>
    <row r="72" spans="1:12">
      <c r="C72" s="749"/>
      <c r="G72" s="737"/>
      <c r="H72" s="737"/>
      <c r="I72" s="737"/>
      <c r="J72" s="737"/>
      <c r="K72" s="737"/>
    </row>
    <row r="73" spans="1:12">
      <c r="C73" s="749"/>
      <c r="G73" s="737"/>
      <c r="H73" s="737"/>
      <c r="I73" s="737"/>
      <c r="J73" s="737"/>
      <c r="K73" s="737"/>
    </row>
    <row r="74" spans="1:12">
      <c r="C74" s="749"/>
      <c r="G74" s="737"/>
      <c r="H74" s="737"/>
      <c r="I74" s="737"/>
      <c r="J74" s="737"/>
      <c r="K74" s="737"/>
    </row>
    <row r="75" spans="1:12">
      <c r="C75" s="749"/>
      <c r="G75" s="737"/>
      <c r="H75" s="737"/>
      <c r="I75" s="737"/>
      <c r="J75" s="737"/>
      <c r="K75" s="737"/>
    </row>
    <row r="76" spans="1:12">
      <c r="C76" s="749"/>
      <c r="G76" s="737"/>
      <c r="H76" s="737"/>
      <c r="I76" s="737"/>
      <c r="J76" s="737"/>
      <c r="K76" s="737"/>
    </row>
    <row r="77" spans="1:12">
      <c r="C77" s="749"/>
      <c r="G77" s="737"/>
      <c r="H77" s="737"/>
      <c r="I77" s="737"/>
      <c r="J77" s="737"/>
      <c r="K77" s="737"/>
    </row>
    <row r="78" spans="1:12">
      <c r="C78" s="749"/>
      <c r="G78" s="737"/>
      <c r="H78" s="737"/>
      <c r="I78" s="737"/>
      <c r="J78" s="737"/>
      <c r="K78" s="737"/>
    </row>
    <row r="79" spans="1:12">
      <c r="C79" s="749"/>
      <c r="G79" s="737"/>
      <c r="H79" s="737"/>
      <c r="I79" s="737"/>
      <c r="J79" s="737"/>
      <c r="K79" s="737"/>
    </row>
    <row r="80" spans="1:12">
      <c r="C80" s="749"/>
      <c r="G80" s="737"/>
      <c r="H80" s="737"/>
      <c r="I80" s="737"/>
      <c r="J80" s="737"/>
      <c r="K80" s="737"/>
    </row>
    <row r="81" spans="3:11">
      <c r="C81" s="749"/>
      <c r="G81" s="737"/>
      <c r="H81" s="737"/>
      <c r="I81" s="737"/>
      <c r="J81" s="737"/>
      <c r="K81" s="737"/>
    </row>
    <row r="82" spans="3:11">
      <c r="C82" s="749"/>
      <c r="G82" s="737"/>
      <c r="H82" s="737"/>
      <c r="I82" s="737"/>
      <c r="J82" s="737"/>
      <c r="K82" s="737"/>
    </row>
    <row r="83" spans="3:11">
      <c r="C83" s="749"/>
      <c r="G83" s="737"/>
      <c r="H83" s="737"/>
      <c r="I83" s="737"/>
      <c r="J83" s="737"/>
      <c r="K83" s="737"/>
    </row>
    <row r="84" spans="3:11">
      <c r="C84" s="749"/>
      <c r="G84" s="737"/>
      <c r="H84" s="737"/>
      <c r="I84" s="737"/>
      <c r="J84" s="737"/>
      <c r="K84" s="737"/>
    </row>
    <row r="85" spans="3:11">
      <c r="C85" s="749"/>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461" priority="1" stopIfTrue="1" operator="greaterThan">
      <formula>2</formula>
    </cfRule>
  </conditionalFormatting>
  <conditionalFormatting sqref="G66 G6 G8 G10 G12 G14 G16 G18 G20 G22 G24 G26 G28 G30 G32 G34 G36 G38 G40 G42 G44 G46 G48 G50 G52 G54 G56 G58 G60 G62 G64 G4">
    <cfRule type="cellIs" dxfId="460" priority="2" stopIfTrue="1" operator="notBetween">
      <formula>2</formula>
      <formula>-2</formula>
    </cfRule>
  </conditionalFormatting>
  <conditionalFormatting sqref="G5 G7 G9 G11 G13 G15 G17 G19 G21 G23 G25 G27 G29 G31 G33 G37 G39 G41 G43 G45 G47 G49 G51 G53 G55 G57 G59 G61 G63 G65">
    <cfRule type="cellIs" dxfId="459" priority="3" stopIfTrue="1" operator="notBetween">
      <formula>500</formula>
      <formula>-500</formula>
    </cfRule>
  </conditionalFormatting>
  <conditionalFormatting sqref="F3">
    <cfRule type="cellIs" dxfId="458" priority="4" stopIfTrue="1" operator="greaterThan">
      <formula>$E$3</formula>
    </cfRule>
  </conditionalFormatting>
  <conditionalFormatting sqref="F4">
    <cfRule type="cellIs" dxfId="457" priority="5" stopIfTrue="1" operator="greaterThan">
      <formula>$E$4</formula>
    </cfRule>
  </conditionalFormatting>
  <conditionalFormatting sqref="F5">
    <cfRule type="cellIs" dxfId="456" priority="6" stopIfTrue="1" operator="greaterThan">
      <formula>$E$5</formula>
    </cfRule>
  </conditionalFormatting>
  <conditionalFormatting sqref="F6">
    <cfRule type="cellIs" dxfId="455" priority="7" stopIfTrue="1" operator="greaterThan">
      <formula>$E$6</formula>
    </cfRule>
  </conditionalFormatting>
  <conditionalFormatting sqref="F7">
    <cfRule type="cellIs" dxfId="454" priority="8" stopIfTrue="1" operator="greaterThan">
      <formula>$E$7</formula>
    </cfRule>
  </conditionalFormatting>
  <conditionalFormatting sqref="F8">
    <cfRule type="cellIs" dxfId="453" priority="9" stopIfTrue="1" operator="greaterThan">
      <formula>$E$8</formula>
    </cfRule>
  </conditionalFormatting>
  <conditionalFormatting sqref="F9">
    <cfRule type="cellIs" dxfId="452" priority="10" stopIfTrue="1" operator="greaterThan">
      <formula>$E$9</formula>
    </cfRule>
  </conditionalFormatting>
  <conditionalFormatting sqref="F10">
    <cfRule type="cellIs" dxfId="451" priority="11" stopIfTrue="1" operator="greaterThan">
      <formula>$E$10</formula>
    </cfRule>
  </conditionalFormatting>
  <conditionalFormatting sqref="F11">
    <cfRule type="cellIs" dxfId="450" priority="12" stopIfTrue="1" operator="greaterThan">
      <formula>$E$11</formula>
    </cfRule>
  </conditionalFormatting>
  <conditionalFormatting sqref="F12">
    <cfRule type="cellIs" dxfId="449" priority="13" stopIfTrue="1" operator="greaterThan">
      <formula>$E$12</formula>
    </cfRule>
  </conditionalFormatting>
  <conditionalFormatting sqref="F13">
    <cfRule type="cellIs" dxfId="448" priority="14" stopIfTrue="1" operator="greaterThan">
      <formula>$E$13</formula>
    </cfRule>
  </conditionalFormatting>
  <conditionalFormatting sqref="F14">
    <cfRule type="cellIs" dxfId="447" priority="15" stopIfTrue="1" operator="greaterThan">
      <formula>$E$14</formula>
    </cfRule>
  </conditionalFormatting>
  <conditionalFormatting sqref="F15">
    <cfRule type="cellIs" dxfId="446" priority="16" stopIfTrue="1" operator="greaterThan">
      <formula>$E$15</formula>
    </cfRule>
  </conditionalFormatting>
  <conditionalFormatting sqref="F16">
    <cfRule type="cellIs" dxfId="445" priority="17" stopIfTrue="1" operator="greaterThan">
      <formula>$E$16</formula>
    </cfRule>
  </conditionalFormatting>
  <conditionalFormatting sqref="F17">
    <cfRule type="cellIs" dxfId="444" priority="18" stopIfTrue="1" operator="greaterThan">
      <formula>$E$17</formula>
    </cfRule>
  </conditionalFormatting>
  <conditionalFormatting sqref="F18">
    <cfRule type="cellIs" dxfId="443" priority="19" stopIfTrue="1" operator="greaterThan">
      <formula>$E$18</formula>
    </cfRule>
  </conditionalFormatting>
  <conditionalFormatting sqref="F19">
    <cfRule type="cellIs" dxfId="442" priority="20" stopIfTrue="1" operator="greaterThan">
      <formula>$E$19</formula>
    </cfRule>
  </conditionalFormatting>
  <conditionalFormatting sqref="F20">
    <cfRule type="cellIs" dxfId="441" priority="21" stopIfTrue="1" operator="greaterThan">
      <formula>$E$20</formula>
    </cfRule>
  </conditionalFormatting>
  <conditionalFormatting sqref="F21">
    <cfRule type="cellIs" dxfId="440" priority="22" stopIfTrue="1" operator="greaterThan">
      <formula>$E$21</formula>
    </cfRule>
  </conditionalFormatting>
  <conditionalFormatting sqref="F22">
    <cfRule type="cellIs" dxfId="439" priority="23" stopIfTrue="1" operator="greaterThan">
      <formula>$E$22</formula>
    </cfRule>
  </conditionalFormatting>
  <conditionalFormatting sqref="F23">
    <cfRule type="cellIs" dxfId="438" priority="24" stopIfTrue="1" operator="greaterThan">
      <formula>$E$23</formula>
    </cfRule>
  </conditionalFormatting>
  <conditionalFormatting sqref="F24">
    <cfRule type="cellIs" dxfId="437" priority="25" stopIfTrue="1" operator="greaterThan">
      <formula>$E$24</formula>
    </cfRule>
  </conditionalFormatting>
  <conditionalFormatting sqref="F25">
    <cfRule type="cellIs" dxfId="436" priority="26" stopIfTrue="1" operator="greaterThan">
      <formula>$E$25</formula>
    </cfRule>
  </conditionalFormatting>
  <conditionalFormatting sqref="F26">
    <cfRule type="cellIs" dxfId="435" priority="27" stopIfTrue="1" operator="greaterThan">
      <formula>$E$26</formula>
    </cfRule>
  </conditionalFormatting>
  <conditionalFormatting sqref="F27">
    <cfRule type="cellIs" dxfId="434" priority="28" stopIfTrue="1" operator="greaterThan">
      <formula>$E$27</formula>
    </cfRule>
  </conditionalFormatting>
  <conditionalFormatting sqref="F28">
    <cfRule type="cellIs" dxfId="433" priority="29" stopIfTrue="1" operator="greaterThan">
      <formula>$E$28</formula>
    </cfRule>
  </conditionalFormatting>
  <conditionalFormatting sqref="F29">
    <cfRule type="cellIs" dxfId="432" priority="30" stopIfTrue="1" operator="greaterThan">
      <formula>$E$29</formula>
    </cfRule>
  </conditionalFormatting>
  <conditionalFormatting sqref="F30">
    <cfRule type="cellIs" dxfId="431" priority="31" stopIfTrue="1" operator="greaterThan">
      <formula>$E$30</formula>
    </cfRule>
  </conditionalFormatting>
  <conditionalFormatting sqref="F31">
    <cfRule type="cellIs" dxfId="430" priority="32" stopIfTrue="1" operator="greaterThan">
      <formula>$E$31</formula>
    </cfRule>
  </conditionalFormatting>
  <conditionalFormatting sqref="F32">
    <cfRule type="cellIs" dxfId="429" priority="33" stopIfTrue="1" operator="greaterThan">
      <formula>$E$32</formula>
    </cfRule>
  </conditionalFormatting>
  <conditionalFormatting sqref="F33">
    <cfRule type="cellIs" dxfId="428" priority="34" stopIfTrue="1" operator="greaterThan">
      <formula>$E$33</formula>
    </cfRule>
  </conditionalFormatting>
  <conditionalFormatting sqref="F34">
    <cfRule type="cellIs" dxfId="427" priority="35" stopIfTrue="1" operator="greaterThan">
      <formula>$E$34</formula>
    </cfRule>
  </conditionalFormatting>
  <conditionalFormatting sqref="F35">
    <cfRule type="cellIs" dxfId="426" priority="36" stopIfTrue="1" operator="greaterThan">
      <formula>$E$35</formula>
    </cfRule>
  </conditionalFormatting>
  <conditionalFormatting sqref="F36">
    <cfRule type="cellIs" dxfId="425" priority="37" stopIfTrue="1" operator="greaterThan">
      <formula>$E$36</formula>
    </cfRule>
  </conditionalFormatting>
  <conditionalFormatting sqref="F37">
    <cfRule type="cellIs" dxfId="424" priority="38" stopIfTrue="1" operator="greaterThan">
      <formula>$E$37</formula>
    </cfRule>
  </conditionalFormatting>
  <conditionalFormatting sqref="F38">
    <cfRule type="cellIs" dxfId="423" priority="39" stopIfTrue="1" operator="greaterThan">
      <formula>$E$38</formula>
    </cfRule>
  </conditionalFormatting>
  <conditionalFormatting sqref="F39">
    <cfRule type="cellIs" dxfId="422" priority="40" stopIfTrue="1" operator="greaterThan">
      <formula>$E$39</formula>
    </cfRule>
  </conditionalFormatting>
  <conditionalFormatting sqref="F40">
    <cfRule type="cellIs" dxfId="421" priority="41" stopIfTrue="1" operator="greaterThan">
      <formula>$E$40</formula>
    </cfRule>
  </conditionalFormatting>
  <conditionalFormatting sqref="F41">
    <cfRule type="cellIs" dxfId="420" priority="42" stopIfTrue="1" operator="greaterThan">
      <formula>$E$41</formula>
    </cfRule>
  </conditionalFormatting>
  <conditionalFormatting sqref="F42">
    <cfRule type="cellIs" dxfId="419" priority="43" stopIfTrue="1" operator="greaterThan">
      <formula>$E$42</formula>
    </cfRule>
  </conditionalFormatting>
  <conditionalFormatting sqref="F43">
    <cfRule type="cellIs" dxfId="418" priority="44" stopIfTrue="1" operator="greaterThan">
      <formula>$E$43</formula>
    </cfRule>
  </conditionalFormatting>
  <conditionalFormatting sqref="F44">
    <cfRule type="cellIs" dxfId="417" priority="45" stopIfTrue="1" operator="greaterThan">
      <formula>$E$44</formula>
    </cfRule>
  </conditionalFormatting>
  <conditionalFormatting sqref="F45">
    <cfRule type="cellIs" dxfId="416" priority="46" stopIfTrue="1" operator="greaterThan">
      <formula>$E$45</formula>
    </cfRule>
  </conditionalFormatting>
  <conditionalFormatting sqref="F46">
    <cfRule type="cellIs" dxfId="415" priority="47" stopIfTrue="1" operator="greaterThan">
      <formula>$E$46</formula>
    </cfRule>
  </conditionalFormatting>
  <conditionalFormatting sqref="F47">
    <cfRule type="cellIs" dxfId="414" priority="48" stopIfTrue="1" operator="greaterThan">
      <formula>$E$47</formula>
    </cfRule>
  </conditionalFormatting>
  <conditionalFormatting sqref="F48">
    <cfRule type="cellIs" dxfId="413" priority="49" stopIfTrue="1" operator="greaterThan">
      <formula>$E$48</formula>
    </cfRule>
  </conditionalFormatting>
  <conditionalFormatting sqref="F49">
    <cfRule type="cellIs" dxfId="412" priority="50" stopIfTrue="1" operator="greaterThan">
      <formula>$E$49</formula>
    </cfRule>
  </conditionalFormatting>
  <conditionalFormatting sqref="F50">
    <cfRule type="cellIs" dxfId="411" priority="51" stopIfTrue="1" operator="greaterThan">
      <formula>$E$50</formula>
    </cfRule>
  </conditionalFormatting>
  <conditionalFormatting sqref="F51">
    <cfRule type="cellIs" dxfId="410" priority="52" stopIfTrue="1" operator="greaterThan">
      <formula>$E$51</formula>
    </cfRule>
  </conditionalFormatting>
  <conditionalFormatting sqref="F52">
    <cfRule type="cellIs" dxfId="409" priority="53" stopIfTrue="1" operator="greaterThan">
      <formula>$E$52</formula>
    </cfRule>
  </conditionalFormatting>
  <conditionalFormatting sqref="F53">
    <cfRule type="cellIs" dxfId="408" priority="54" stopIfTrue="1" operator="greaterThan">
      <formula>$E$53</formula>
    </cfRule>
  </conditionalFormatting>
  <conditionalFormatting sqref="F54">
    <cfRule type="cellIs" dxfId="407" priority="55" stopIfTrue="1" operator="greaterThan">
      <formula>$E$54</formula>
    </cfRule>
  </conditionalFormatting>
  <conditionalFormatting sqref="F55">
    <cfRule type="cellIs" dxfId="406" priority="56" stopIfTrue="1" operator="greaterThan">
      <formula>$E$55</formula>
    </cfRule>
  </conditionalFormatting>
  <conditionalFormatting sqref="F56">
    <cfRule type="cellIs" dxfId="405" priority="57" stopIfTrue="1" operator="greaterThan">
      <formula>$E$56</formula>
    </cfRule>
  </conditionalFormatting>
  <conditionalFormatting sqref="F57">
    <cfRule type="cellIs" dxfId="404" priority="58" stopIfTrue="1" operator="greaterThan">
      <formula>$E$57</formula>
    </cfRule>
  </conditionalFormatting>
  <conditionalFormatting sqref="F58">
    <cfRule type="cellIs" dxfId="403" priority="59" stopIfTrue="1" operator="greaterThan">
      <formula>$E$58</formula>
    </cfRule>
  </conditionalFormatting>
  <conditionalFormatting sqref="F59">
    <cfRule type="cellIs" dxfId="402" priority="60" stopIfTrue="1" operator="greaterThan">
      <formula>$E$59</formula>
    </cfRule>
  </conditionalFormatting>
  <conditionalFormatting sqref="F60">
    <cfRule type="cellIs" dxfId="401" priority="61" stopIfTrue="1" operator="greaterThan">
      <formula>$E$60</formula>
    </cfRule>
  </conditionalFormatting>
  <conditionalFormatting sqref="F61">
    <cfRule type="cellIs" dxfId="400" priority="62" stopIfTrue="1" operator="greaterThan">
      <formula>$E$61</formula>
    </cfRule>
  </conditionalFormatting>
  <conditionalFormatting sqref="F65">
    <cfRule type="cellIs" dxfId="399" priority="63" stopIfTrue="1" operator="greaterThan">
      <formula>$E$65</formula>
    </cfRule>
  </conditionalFormatting>
  <conditionalFormatting sqref="F66">
    <cfRule type="cellIs" dxfId="398" priority="64" stopIfTrue="1" operator="greaterThan">
      <formula>$E$66</formula>
    </cfRule>
  </conditionalFormatting>
  <conditionalFormatting sqref="F62">
    <cfRule type="cellIs" dxfId="397" priority="65" stopIfTrue="1" operator="greaterThan">
      <formula>$E$62</formula>
    </cfRule>
  </conditionalFormatting>
  <conditionalFormatting sqref="F63">
    <cfRule type="cellIs" dxfId="396" priority="66" stopIfTrue="1" operator="greaterThan">
      <formula>$E$63</formula>
    </cfRule>
  </conditionalFormatting>
  <conditionalFormatting sqref="F64">
    <cfRule type="cellIs" dxfId="395"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246" t="s">
        <v>90</v>
      </c>
      <c r="B1" s="1247"/>
      <c r="C1" s="1247"/>
      <c r="D1" s="1247"/>
      <c r="E1" s="1247"/>
      <c r="F1" s="1248" t="e">
        <f ca="1">IF(AND(AZ7="Pass",AZ26="Pass",AZ20="Pass",AZ33="Pass",AZ39="Pass",AZ46="Pass",AZ52="Pass",AZ59="Pass",AZ65="Pass"),"Pass","Fail")</f>
        <v>#REF!</v>
      </c>
      <c r="G1" s="1248"/>
      <c r="H1" s="63"/>
      <c r="I1" s="63"/>
      <c r="J1" s="63"/>
      <c r="K1" s="63"/>
      <c r="L1" s="63"/>
      <c r="M1" s="63"/>
      <c r="N1" s="63"/>
      <c r="O1" s="63"/>
      <c r="P1" s="63"/>
      <c r="Q1" s="63"/>
      <c r="R1" s="63"/>
      <c r="S1" s="63"/>
      <c r="T1" s="63"/>
      <c r="U1" s="63"/>
      <c r="V1" s="428"/>
      <c r="W1" s="63"/>
      <c r="X1" s="63"/>
      <c r="Y1" s="63"/>
      <c r="Z1" s="64"/>
    </row>
    <row r="2" spans="1:52" s="97" customFormat="1">
      <c r="A2" s="245" t="s">
        <v>80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516</v>
      </c>
      <c r="B3" s="144" t="s">
        <v>479</v>
      </c>
      <c r="C3" s="145" t="s">
        <v>92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281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282</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102</v>
      </c>
      <c r="B7" s="646" t="s">
        <v>410</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104</v>
      </c>
      <c r="B8" s="646" t="s">
        <v>408</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278</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105</v>
      </c>
      <c r="B10" s="646" t="s">
        <v>155</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106</v>
      </c>
      <c r="B11" s="646" t="s">
        <v>403</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279</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107</v>
      </c>
      <c r="B13" s="646" t="s">
        <v>386</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108</v>
      </c>
      <c r="B14" s="646" t="s">
        <v>407</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516</v>
      </c>
      <c r="B16" s="550" t="s">
        <v>479</v>
      </c>
      <c r="C16" s="643" t="s">
        <v>92</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457</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280</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89</v>
      </c>
      <c r="B18" s="164"/>
      <c r="C18" s="641"/>
      <c r="D18" s="165"/>
      <c r="E18" s="166"/>
      <c r="F18" s="222"/>
      <c r="G18" s="166"/>
      <c r="H18" s="166"/>
      <c r="I18" s="167"/>
      <c r="J18" s="167"/>
      <c r="K18" s="166"/>
      <c r="L18" s="167"/>
      <c r="M18" s="166"/>
      <c r="N18" s="166"/>
      <c r="O18" s="170"/>
      <c r="P18" s="166"/>
      <c r="Q18" s="166"/>
      <c r="R18" s="166"/>
      <c r="S18" s="166"/>
      <c r="T18" s="166"/>
      <c r="U18" s="166"/>
      <c r="V18" s="166"/>
      <c r="W18" s="558" t="s">
        <v>294</v>
      </c>
      <c r="X18" s="542" t="e">
        <f>MIN('DDR2 Clocks - 4L'!$O$5:$O$6)</f>
        <v>#REF!</v>
      </c>
      <c r="Y18" s="539" t="e">
        <f>MAX('DDR2 Clocks - 4L'!$O$5:$O$6)</f>
        <v>#REF!</v>
      </c>
      <c r="Z18" s="542"/>
      <c r="AA18" s="168"/>
      <c r="AB18" s="543"/>
      <c r="AC18" s="558" t="s">
        <v>354</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447</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95</v>
      </c>
      <c r="B20" s="647" t="s">
        <v>517</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97</v>
      </c>
      <c r="B21" s="646" t="s">
        <v>387</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99</v>
      </c>
      <c r="B22" s="646" t="s">
        <v>371</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516</v>
      </c>
      <c r="B23" s="550" t="s">
        <v>479</v>
      </c>
      <c r="C23" s="645" t="s">
        <v>92</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457</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89</v>
      </c>
      <c r="B24" s="164"/>
      <c r="C24" s="641"/>
      <c r="D24" s="165"/>
      <c r="E24" s="166"/>
      <c r="F24" s="222"/>
      <c r="G24" s="166"/>
      <c r="H24" s="166"/>
      <c r="I24" s="167"/>
      <c r="J24" s="167"/>
      <c r="K24" s="166"/>
      <c r="L24" s="167"/>
      <c r="M24" s="166"/>
      <c r="N24" s="166"/>
      <c r="O24" s="166"/>
      <c r="P24" s="166"/>
      <c r="Q24" s="166"/>
      <c r="R24" s="166"/>
      <c r="S24" s="390"/>
      <c r="T24" s="236"/>
      <c r="U24" s="235"/>
      <c r="V24" s="541"/>
      <c r="W24" s="558" t="s">
        <v>294</v>
      </c>
      <c r="X24" s="592" t="e">
        <f>MIN('DDR2 Clocks - 4L'!$O$5:$O$6)</f>
        <v>#REF!</v>
      </c>
      <c r="Y24" s="539" t="e">
        <f>MAX('DDR2 Clocks - 4L'!$O$5:$O$6)</f>
        <v>#REF!</v>
      </c>
      <c r="Z24" s="592"/>
      <c r="AA24" s="541"/>
      <c r="AB24" s="538"/>
      <c r="AC24" s="558" t="s">
        <v>354</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448</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96</v>
      </c>
      <c r="B26" s="647" t="s">
        <v>518</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98</v>
      </c>
      <c r="B27" s="646" t="s">
        <v>404</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100</v>
      </c>
      <c r="B28" s="646" t="s">
        <v>391</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516</v>
      </c>
      <c r="Q29" s="144" t="e">
        <f>"Trace L7-2 ["&amp;$B$2&amp;"]"</f>
        <v>#REF!</v>
      </c>
      <c r="R29" s="330" t="s">
        <v>459</v>
      </c>
      <c r="S29" s="330" t="s">
        <v>460</v>
      </c>
      <c r="T29" s="330" t="s">
        <v>476</v>
      </c>
      <c r="U29" s="330" t="s">
        <v>477</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516</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280</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280</v>
      </c>
      <c r="AO30" s="557"/>
      <c r="AP30" s="577"/>
      <c r="AQ30" s="477"/>
      <c r="AR30" s="156"/>
      <c r="AS30" s="156"/>
      <c r="AT30" s="156"/>
      <c r="AU30" s="156"/>
      <c r="AV30" s="156"/>
      <c r="AW30" s="156"/>
      <c r="AX30" s="557"/>
      <c r="AY30" s="3"/>
      <c r="AZ30" s="3"/>
    </row>
    <row r="31" spans="1:52">
      <c r="O31" s="3"/>
      <c r="P31" s="263" t="s">
        <v>284</v>
      </c>
      <c r="Q31" s="166"/>
      <c r="R31" s="166"/>
      <c r="S31" s="166"/>
      <c r="T31" s="166"/>
      <c r="U31" s="166"/>
      <c r="V31" s="166"/>
      <c r="W31" s="558" t="s">
        <v>297</v>
      </c>
      <c r="X31" s="542" t="e">
        <f>MIN('DDR2 Clocks - 4L'!$O$9:$O$10)</f>
        <v>#REF!</v>
      </c>
      <c r="Y31" s="539" t="e">
        <f>MAX('DDR2 Clocks - 4L'!$O$9:$O$10)</f>
        <v>#REF!</v>
      </c>
      <c r="Z31" s="542"/>
      <c r="AA31" s="168"/>
      <c r="AB31" s="166"/>
      <c r="AC31" s="558" t="s">
        <v>355</v>
      </c>
      <c r="AD31" s="542" t="e">
        <f>MIN('DDR2 Clocks - 4L'!$O$11:$O$12)</f>
        <v>#REF!</v>
      </c>
      <c r="AE31" s="541" t="e">
        <f>MAX('DDR2 Clocks - 4L'!$O$11:$O$12)</f>
        <v>#REF!</v>
      </c>
      <c r="AF31" s="542"/>
      <c r="AG31" s="168"/>
      <c r="AH31" s="554"/>
      <c r="AI31" s="554"/>
      <c r="AJ31" s="554"/>
      <c r="AK31" s="554"/>
      <c r="AL31" s="554"/>
      <c r="AM31" s="554"/>
      <c r="AN31" s="163" t="s">
        <v>284</v>
      </c>
      <c r="AO31" s="539"/>
      <c r="AP31" s="577"/>
      <c r="AQ31" s="538"/>
      <c r="AR31" s="538"/>
      <c r="AS31" s="538"/>
      <c r="AT31" s="538"/>
      <c r="AU31" s="538"/>
      <c r="AV31" s="538"/>
      <c r="AW31" s="538"/>
      <c r="AX31" s="539"/>
      <c r="AY31" s="3"/>
      <c r="AZ31" s="3"/>
    </row>
    <row r="32" spans="1:52">
      <c r="O32" s="3"/>
      <c r="P32" s="155" t="s">
        <v>447</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447</v>
      </c>
      <c r="AO32" s="533"/>
      <c r="AP32" s="577"/>
      <c r="AQ32" s="544"/>
      <c r="AR32" s="179"/>
      <c r="AS32" s="179"/>
      <c r="AT32" s="179"/>
      <c r="AU32" s="179"/>
      <c r="AV32" s="179"/>
      <c r="AW32" s="179"/>
      <c r="AX32" s="533"/>
      <c r="AY32" s="3"/>
      <c r="AZ32" s="3"/>
    </row>
    <row r="33" spans="15:52">
      <c r="O33" s="3"/>
      <c r="P33" s="185" t="s">
        <v>95</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95</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97</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97</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99</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99</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516</v>
      </c>
      <c r="Q36" s="144" t="e">
        <f>"Trace L7-2 ["&amp;$B$2&amp;"]"</f>
        <v>#REF!</v>
      </c>
      <c r="R36" s="330" t="s">
        <v>459</v>
      </c>
      <c r="S36" s="330" t="s">
        <v>460</v>
      </c>
      <c r="T36" s="330" t="s">
        <v>476</v>
      </c>
      <c r="U36" s="330" t="s">
        <v>477</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516</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284</v>
      </c>
      <c r="Q37" s="166"/>
      <c r="R37" s="166"/>
      <c r="S37" s="166"/>
      <c r="T37" s="166"/>
      <c r="U37" s="166"/>
      <c r="V37" s="166"/>
      <c r="W37" s="558" t="s">
        <v>297</v>
      </c>
      <c r="X37" s="541" t="e">
        <f>MIN('DDR2 Clocks - 4L'!$O$9:$O$10)</f>
        <v>#REF!</v>
      </c>
      <c r="Y37" s="539" t="e">
        <f>MAX('DDR2 Clocks - 4L'!$O$9:$O$10)</f>
        <v>#REF!</v>
      </c>
      <c r="Z37" s="592"/>
      <c r="AA37" s="541"/>
      <c r="AB37" s="166"/>
      <c r="AC37" s="558" t="s">
        <v>355</v>
      </c>
      <c r="AD37" s="592" t="e">
        <f>MIN('DDR2 Clocks - 4L'!$O$11:$O$12)</f>
        <v>#REF!</v>
      </c>
      <c r="AE37" s="541" t="e">
        <f>MAX('DDR2 Clocks - 4L'!$O$11:$O$12)</f>
        <v>#REF!</v>
      </c>
      <c r="AF37" s="541"/>
      <c r="AG37" s="541"/>
      <c r="AH37" s="554"/>
      <c r="AI37" s="554"/>
      <c r="AJ37" s="554"/>
      <c r="AK37" s="554"/>
      <c r="AL37" s="554"/>
      <c r="AM37" s="554"/>
      <c r="AN37" s="166" t="s">
        <v>284</v>
      </c>
      <c r="AO37" s="539"/>
      <c r="AP37" s="577"/>
      <c r="AQ37" s="538"/>
      <c r="AR37" s="538"/>
      <c r="AS37" s="538"/>
      <c r="AT37" s="538"/>
      <c r="AU37" s="538"/>
      <c r="AV37" s="538"/>
      <c r="AW37" s="538"/>
      <c r="AX37" s="539"/>
      <c r="AY37" s="3"/>
      <c r="AZ37" s="3"/>
    </row>
    <row r="38" spans="15:52">
      <c r="O38" s="3"/>
      <c r="P38" s="155" t="s">
        <v>448</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448</v>
      </c>
      <c r="AO38" s="533"/>
      <c r="AP38" s="577"/>
      <c r="AQ38" s="179"/>
      <c r="AR38" s="179"/>
      <c r="AS38" s="179"/>
      <c r="AT38" s="179"/>
      <c r="AU38" s="179"/>
      <c r="AV38" s="562"/>
      <c r="AW38" s="179"/>
      <c r="AX38" s="549"/>
      <c r="AY38" s="3"/>
      <c r="AZ38" s="3"/>
    </row>
    <row r="39" spans="15:52">
      <c r="O39" s="3"/>
      <c r="P39" s="185" t="s">
        <v>96</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96</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98</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98</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100</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100</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516</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516</v>
      </c>
      <c r="AM42" s="556" t="e">
        <f>"L6-2 Length Test (&lt;=" &amp; IF($B$2="mil",1,0.0254)*1000&amp;$B$2&amp;")"</f>
        <v>#REF!</v>
      </c>
      <c r="AN42" s="555" t="s">
        <v>516</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280</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280</v>
      </c>
      <c r="AM43" s="156"/>
      <c r="AN43" s="155" t="s">
        <v>280</v>
      </c>
      <c r="AO43" s="557"/>
      <c r="AP43" s="577"/>
      <c r="AQ43" s="156"/>
      <c r="AR43" s="156"/>
      <c r="AS43" s="156"/>
      <c r="AT43" s="156"/>
      <c r="AU43" s="156"/>
      <c r="AV43" s="158"/>
      <c r="AW43" s="156"/>
      <c r="AX43" s="158"/>
      <c r="AY43" s="3"/>
      <c r="AZ43" s="3"/>
    </row>
    <row r="44" spans="15:52">
      <c r="O44" s="3"/>
      <c r="P44" s="263" t="s">
        <v>284</v>
      </c>
      <c r="Q44" s="166"/>
      <c r="R44" s="166"/>
      <c r="S44" s="166"/>
      <c r="T44" s="166"/>
      <c r="U44" s="166"/>
      <c r="V44" s="166"/>
      <c r="W44" s="558" t="s">
        <v>296</v>
      </c>
      <c r="X44" s="542" t="e">
        <f>MIN('DDR2 Clocks - 4L'!$O$13:$O$14)</f>
        <v>#REF!</v>
      </c>
      <c r="Y44" s="539" t="e">
        <f>MAX('DDR2 Clocks - 4L'!$O$13:$O$14)</f>
        <v>#REF!</v>
      </c>
      <c r="Z44" s="542"/>
      <c r="AA44" s="168"/>
      <c r="AB44" s="166"/>
      <c r="AC44" s="558" t="s">
        <v>356</v>
      </c>
      <c r="AD44" s="542" t="e">
        <f>MIN('DDR2 Clocks - 4L'!$O$15:$O$16)</f>
        <v>#REF!</v>
      </c>
      <c r="AE44" s="541" t="e">
        <f>MAX('DDR2 Clocks - 4L'!$O$15:$O$16)</f>
        <v>#REF!</v>
      </c>
      <c r="AF44" s="542"/>
      <c r="AG44" s="168"/>
      <c r="AH44" s="554"/>
      <c r="AI44" s="554"/>
      <c r="AJ44" s="554"/>
      <c r="AK44" s="554"/>
      <c r="AL44" s="163" t="s">
        <v>284</v>
      </c>
      <c r="AM44" s="538"/>
      <c r="AN44" s="163" t="s">
        <v>284</v>
      </c>
      <c r="AO44" s="539"/>
      <c r="AP44" s="577"/>
      <c r="AQ44" s="538"/>
      <c r="AR44" s="538"/>
      <c r="AS44" s="538"/>
      <c r="AT44" s="538"/>
      <c r="AU44" s="538"/>
      <c r="AV44" s="539"/>
      <c r="AW44" s="538"/>
      <c r="AX44" s="539"/>
      <c r="AY44" s="3"/>
      <c r="AZ44" s="3"/>
    </row>
    <row r="45" spans="15:52">
      <c r="O45" s="3"/>
      <c r="P45" s="155" t="s">
        <v>447</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447</v>
      </c>
      <c r="AM45" s="179"/>
      <c r="AN45" s="155" t="s">
        <v>447</v>
      </c>
      <c r="AO45" s="533"/>
      <c r="AP45" s="577"/>
      <c r="AQ45" s="179"/>
      <c r="AR45" s="179"/>
      <c r="AS45" s="179"/>
      <c r="AT45" s="179"/>
      <c r="AU45" s="179"/>
      <c r="AV45" s="273"/>
      <c r="AW45" s="179"/>
      <c r="AX45" s="273"/>
      <c r="AY45" s="3"/>
      <c r="AZ45" s="3"/>
    </row>
    <row r="46" spans="15:52">
      <c r="O46" s="3"/>
      <c r="P46" s="185" t="s">
        <v>95</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95</v>
      </c>
      <c r="AM46" s="560" t="e">
        <f>IF(P20&lt;=IF($B$2="mil",1,0.0254)*1000,"Pass",IF($B$2="mil",1,0.0254)*1000-P20)</f>
        <v>#REF!</v>
      </c>
      <c r="AN46" s="559" t="s">
        <v>95</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97</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97</v>
      </c>
      <c r="AM47" s="560" t="e">
        <f>IF(P21&lt;=IF($B$2="mil",1,0.0254)*1000,"Pass",IF($B$2="mil",1,0.0254)*1000-P21)</f>
        <v>#REF!</v>
      </c>
      <c r="AN47" s="559" t="s">
        <v>97</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99</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99</v>
      </c>
      <c r="AM48" s="560" t="e">
        <f>IF(P22&lt;=IF($B$2="mil",1,0.0254)*1000,"Pass",IF($B$2="mil",1,0.0254)*1000-P22)</f>
        <v>#REF!</v>
      </c>
      <c r="AN48" s="559" t="s">
        <v>99</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516</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516</v>
      </c>
      <c r="AM49" s="556" t="e">
        <f>"L6-2 Length Test (&lt;=" &amp; IF($B$2="mil",1,0.0254)*1000&amp;$B$2&amp;")"</f>
        <v>#REF!</v>
      </c>
      <c r="AN49" s="555" t="s">
        <v>516</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284</v>
      </c>
      <c r="Q50" s="166"/>
      <c r="R50" s="166"/>
      <c r="S50" s="166"/>
      <c r="T50" s="166"/>
      <c r="U50" s="166"/>
      <c r="V50" s="166"/>
      <c r="W50" s="558" t="s">
        <v>296</v>
      </c>
      <c r="X50" s="592" t="e">
        <f>MIN('DDR2 Clocks - 4L'!$O$13:$O$14)</f>
        <v>#REF!</v>
      </c>
      <c r="Y50" s="539" t="e">
        <f>MAX('DDR2 Clocks - 4L'!$O$13:$O$14)</f>
        <v>#REF!</v>
      </c>
      <c r="Z50" s="541"/>
      <c r="AA50" s="541"/>
      <c r="AB50" s="166"/>
      <c r="AC50" s="558" t="s">
        <v>356</v>
      </c>
      <c r="AD50" s="592" t="e">
        <f>MIN('DDR2 Clocks - 4L'!$O$15:$O$16)</f>
        <v>#REF!</v>
      </c>
      <c r="AE50" s="541" t="e">
        <f>MAX('DDR2 Clocks - 4L'!$O$15:$O$16)</f>
        <v>#REF!</v>
      </c>
      <c r="AF50" s="541"/>
      <c r="AG50" s="541"/>
      <c r="AH50" s="554"/>
      <c r="AI50" s="554"/>
      <c r="AJ50" s="554"/>
      <c r="AK50" s="554"/>
      <c r="AL50" s="166" t="s">
        <v>284</v>
      </c>
      <c r="AM50" s="538"/>
      <c r="AN50" s="166" t="s">
        <v>284</v>
      </c>
      <c r="AO50" s="539"/>
      <c r="AP50" s="577"/>
      <c r="AQ50" s="538"/>
      <c r="AR50" s="538"/>
      <c r="AS50" s="538"/>
      <c r="AT50" s="538"/>
      <c r="AU50" s="538"/>
      <c r="AV50" s="538"/>
      <c r="AW50" s="538"/>
      <c r="AX50" s="539"/>
      <c r="AY50" s="3"/>
      <c r="AZ50" s="3"/>
    </row>
    <row r="51" spans="5:52">
      <c r="F51" s="377" t="s">
        <v>318</v>
      </c>
      <c r="G51" s="377" t="s">
        <v>323</v>
      </c>
      <c r="P51" s="155" t="s">
        <v>448</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448</v>
      </c>
      <c r="AM51" s="562"/>
      <c r="AN51" s="155" t="s">
        <v>448</v>
      </c>
      <c r="AO51" s="549"/>
      <c r="AP51" s="577"/>
      <c r="AQ51" s="430"/>
      <c r="AR51" s="430"/>
      <c r="AS51" s="430"/>
      <c r="AT51" s="430"/>
      <c r="AU51" s="430"/>
      <c r="AV51" s="562"/>
      <c r="AW51" s="430"/>
      <c r="AX51" s="549"/>
      <c r="AY51" s="3"/>
      <c r="AZ51" s="3"/>
    </row>
    <row r="52" spans="5:52">
      <c r="F52" s="377" t="s">
        <v>317</v>
      </c>
      <c r="G52" s="377" t="s">
        <v>324</v>
      </c>
      <c r="P52" s="185" t="s">
        <v>96</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96</v>
      </c>
      <c r="AM52" s="560" t="e">
        <f>IF(P26&lt;=IF($B$2="mil",1,0.0254)*1000,"Pass",IF($B$2="mil",1,0.0254)*1000-P26)</f>
        <v>#REF!</v>
      </c>
      <c r="AN52" s="559" t="s">
        <v>96</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98</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98</v>
      </c>
      <c r="AM53" s="560" t="e">
        <f>IF(P27&lt;=IF($B$2="mil",1,0.0254)*1000,"Pass",IF($B$2="mil",1,0.0254)*1000-P27)</f>
        <v>#REF!</v>
      </c>
      <c r="AN53" s="559" t="s">
        <v>98</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100</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100</v>
      </c>
      <c r="AM54" s="560" t="e">
        <f>IF(P28&lt;=IF($B$2="mil",1,0.0254)*1000,"Pass",IF($B$2="mil",1,0.0254)*1000-P28)</f>
        <v>#REF!</v>
      </c>
      <c r="AN54" s="559" t="s">
        <v>100</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516</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516</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280</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280</v>
      </c>
      <c r="AO56" s="158"/>
      <c r="AP56" s="554"/>
      <c r="AQ56" s="156"/>
      <c r="AR56" s="156"/>
      <c r="AS56" s="156"/>
      <c r="AT56" s="156"/>
      <c r="AU56" s="156"/>
      <c r="AV56" s="158"/>
      <c r="AW56" s="156"/>
      <c r="AX56" s="158"/>
      <c r="AY56" s="3"/>
      <c r="AZ56" s="3"/>
    </row>
    <row r="57" spans="5:52" ht="15.75">
      <c r="E57" s="417"/>
      <c r="P57" s="263" t="s">
        <v>284</v>
      </c>
      <c r="Q57" s="166"/>
      <c r="R57" s="166"/>
      <c r="S57" s="166"/>
      <c r="T57" s="166"/>
      <c r="U57" s="166"/>
      <c r="V57" s="166"/>
      <c r="W57" s="558" t="s">
        <v>295</v>
      </c>
      <c r="X57" s="542" t="e">
        <f>MIN('DDR2 Clocks - 4L'!$O$17:$O$18)</f>
        <v>#REF!</v>
      </c>
      <c r="Y57" s="539" t="e">
        <f>MAX('DDR2 Clocks - 4L'!$O$17:$O$18)</f>
        <v>#REF!</v>
      </c>
      <c r="Z57" s="542"/>
      <c r="AA57" s="168"/>
      <c r="AB57" s="166"/>
      <c r="AC57" s="558" t="s">
        <v>357</v>
      </c>
      <c r="AD57" s="542" t="e">
        <f>MIN('DDR2 Clocks - 4L'!$O$19:$O$20)</f>
        <v>#REF!</v>
      </c>
      <c r="AE57" s="541" t="e">
        <f>MAX('DDR2 Clocks - 4L'!$O$19:$O$20)</f>
        <v>#REF!</v>
      </c>
      <c r="AF57" s="542"/>
      <c r="AG57" s="168"/>
      <c r="AH57" s="554"/>
      <c r="AI57" s="554"/>
      <c r="AJ57" s="554"/>
      <c r="AK57" s="554"/>
      <c r="AL57" s="554"/>
      <c r="AM57" s="554"/>
      <c r="AN57" s="163" t="s">
        <v>284</v>
      </c>
      <c r="AO57" s="539"/>
      <c r="AP57" s="554"/>
      <c r="AQ57" s="538"/>
      <c r="AR57" s="538"/>
      <c r="AS57" s="538"/>
      <c r="AT57" s="538"/>
      <c r="AU57" s="538"/>
      <c r="AV57" s="539"/>
      <c r="AW57" s="538"/>
      <c r="AX57" s="539"/>
      <c r="AY57" s="3"/>
      <c r="AZ57" s="3"/>
    </row>
    <row r="58" spans="5:52">
      <c r="P58" s="155" t="s">
        <v>447</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447</v>
      </c>
      <c r="AO58" s="273"/>
      <c r="AP58" s="554"/>
      <c r="AQ58" s="179"/>
      <c r="AR58" s="179"/>
      <c r="AS58" s="179"/>
      <c r="AT58" s="179"/>
      <c r="AU58" s="179"/>
      <c r="AV58" s="273"/>
      <c r="AW58" s="179"/>
      <c r="AX58" s="273"/>
      <c r="AY58" s="3"/>
      <c r="AZ58" s="3"/>
    </row>
    <row r="59" spans="5:52">
      <c r="P59" s="185" t="s">
        <v>95</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95</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97</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97</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99</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99</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516</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516</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284</v>
      </c>
      <c r="Q63" s="166"/>
      <c r="R63" s="166"/>
      <c r="S63" s="166"/>
      <c r="T63" s="166"/>
      <c r="U63" s="166"/>
      <c r="V63" s="166"/>
      <c r="W63" s="558" t="s">
        <v>295</v>
      </c>
      <c r="X63" s="541" t="e">
        <f>MIN('DDR2 Clocks - 4L'!$O$17:$O$18)</f>
        <v>#REF!</v>
      </c>
      <c r="Y63" s="539" t="e">
        <f>MAX('DDR2 Clocks - 4L'!$O$17:$O$18)</f>
        <v>#REF!</v>
      </c>
      <c r="Z63" s="541"/>
      <c r="AA63" s="541"/>
      <c r="AB63" s="166"/>
      <c r="AC63" s="558" t="s">
        <v>357</v>
      </c>
      <c r="AD63" s="592" t="e">
        <f>MIN('DDR2 Clocks - 4L'!$O$19:$O$20)</f>
        <v>#REF!</v>
      </c>
      <c r="AE63" s="541" t="e">
        <f>MAX('DDR2 Clocks - 4L'!$O$19:$O$20)</f>
        <v>#REF!</v>
      </c>
      <c r="AF63" s="541"/>
      <c r="AG63" s="541"/>
      <c r="AH63" s="554"/>
      <c r="AI63" s="554"/>
      <c r="AJ63" s="554"/>
      <c r="AK63" s="554"/>
      <c r="AL63" s="554"/>
      <c r="AM63" s="554"/>
      <c r="AN63" s="166" t="s">
        <v>284</v>
      </c>
      <c r="AO63" s="539"/>
      <c r="AP63" s="577"/>
      <c r="AQ63" s="538"/>
      <c r="AR63" s="538"/>
      <c r="AS63" s="538"/>
      <c r="AT63" s="538"/>
      <c r="AU63" s="538"/>
      <c r="AV63" s="538"/>
      <c r="AW63" s="538"/>
      <c r="AX63" s="539"/>
      <c r="AY63" s="3"/>
      <c r="AZ63" s="3"/>
    </row>
    <row r="64" spans="5:52">
      <c r="P64" s="155" t="s">
        <v>448</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448</v>
      </c>
      <c r="AO64" s="562"/>
      <c r="AP64" s="554"/>
      <c r="AQ64" s="430"/>
      <c r="AR64" s="430"/>
      <c r="AS64" s="430"/>
      <c r="AT64" s="430"/>
      <c r="AU64" s="430"/>
      <c r="AV64" s="562"/>
      <c r="AW64" s="430"/>
      <c r="AX64" s="549"/>
      <c r="AY64" s="3"/>
      <c r="AZ64" s="3"/>
    </row>
    <row r="65" spans="16:52">
      <c r="P65" s="185" t="s">
        <v>96</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96</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98</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98</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100</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100</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243" t="s">
        <v>159</v>
      </c>
      <c r="B1" s="1245"/>
      <c r="C1" s="1245"/>
      <c r="D1" s="1245"/>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319</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94</v>
      </c>
      <c r="B5" s="125"/>
      <c r="C5" s="365"/>
      <c r="D5" s="53"/>
      <c r="E5" s="52"/>
      <c r="F5" s="52"/>
      <c r="G5" s="52"/>
      <c r="H5" s="52"/>
      <c r="I5" s="52"/>
      <c r="J5" s="52"/>
      <c r="K5" s="52"/>
      <c r="L5" s="52"/>
      <c r="M5" s="52"/>
      <c r="N5" s="52"/>
      <c r="O5" s="52"/>
      <c r="P5" s="81"/>
      <c r="Q5" s="81"/>
      <c r="R5" s="53"/>
      <c r="S5" s="65"/>
      <c r="T5" s="65"/>
      <c r="U5" s="540" t="s">
        <v>304</v>
      </c>
      <c r="V5" s="168" t="e">
        <f>MIN('DDR2 Clocks - 2L'!$R$10:$R$13)</f>
        <v>#REF!</v>
      </c>
      <c r="W5" s="541" t="e">
        <f>MAX('DDR2 Clocks - 2L'!$R$10:$R$13)</f>
        <v>#REF!</v>
      </c>
      <c r="X5" s="53"/>
      <c r="Y5" s="65"/>
      <c r="Z5" s="65"/>
      <c r="AA5" s="540" t="s">
        <v>294</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320</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160</v>
      </c>
      <c r="B7" s="480" t="s">
        <v>519</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161</v>
      </c>
      <c r="B8" s="480" t="s">
        <v>526</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162</v>
      </c>
      <c r="B9" s="480" t="s">
        <v>520</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163</v>
      </c>
      <c r="B10" s="480" t="s">
        <v>381</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319</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94</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297</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320</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164</v>
      </c>
      <c r="B14" s="482" t="s">
        <v>384</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165</v>
      </c>
      <c r="B15" s="480" t="s">
        <v>527</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166</v>
      </c>
      <c r="B16" s="482" t="s">
        <v>521</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167</v>
      </c>
      <c r="B17" s="480" t="s">
        <v>528</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319</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94</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296</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320</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168</v>
      </c>
      <c r="B21" s="480" t="s">
        <v>522</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169</v>
      </c>
      <c r="B22" s="480" t="s">
        <v>529</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170</v>
      </c>
      <c r="B23" s="480" t="s">
        <v>523</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171</v>
      </c>
      <c r="B24" s="480" t="s">
        <v>530</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319</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94</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295</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320</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172</v>
      </c>
      <c r="B28" s="480" t="s">
        <v>524</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173</v>
      </c>
      <c r="B29" s="480" t="s">
        <v>531</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175</v>
      </c>
      <c r="B30" s="480" t="s">
        <v>525</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176</v>
      </c>
      <c r="B31" s="480" t="s">
        <v>532</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79</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177</v>
      </c>
      <c r="AJ35" s="78"/>
      <c r="AT35" s="74"/>
      <c r="AX35" s="554"/>
      <c r="AZ35" s="78"/>
    </row>
    <row r="36" spans="1:58">
      <c r="H36" s="3"/>
      <c r="I36" s="3"/>
      <c r="J36" s="3"/>
      <c r="K36" s="3"/>
      <c r="L36" s="3"/>
      <c r="M36" s="3"/>
      <c r="N36" s="3"/>
      <c r="O36" s="3"/>
    </row>
    <row r="37" spans="1:58">
      <c r="AC37" s="5" t="s">
        <v>177</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367</v>
      </c>
      <c r="O50" s="76"/>
      <c r="P50" s="76"/>
      <c r="T50" s="75"/>
      <c r="U50" s="75"/>
      <c r="V50" s="75"/>
      <c r="W50" s="75"/>
      <c r="X50" s="75"/>
      <c r="Y50" s="75"/>
      <c r="Z50" s="75"/>
      <c r="AA50" s="4"/>
      <c r="AB50" s="4"/>
      <c r="AC50" s="75"/>
      <c r="AD50" s="4"/>
      <c r="AE50" s="4"/>
      <c r="AF50" s="4"/>
      <c r="AG50" s="4"/>
      <c r="AH50" s="4"/>
      <c r="AT50" s="6"/>
      <c r="AW50" s="3"/>
    </row>
    <row r="51" spans="10:49">
      <c r="J51" s="6" t="s">
        <v>359</v>
      </c>
      <c r="K51" s="6" t="s">
        <v>315</v>
      </c>
      <c r="O51" s="76"/>
      <c r="P51" s="76"/>
      <c r="T51" s="75"/>
      <c r="U51" s="75"/>
      <c r="V51" s="75"/>
      <c r="W51" s="75"/>
      <c r="X51" s="75"/>
      <c r="Y51" s="75"/>
      <c r="Z51" s="75"/>
      <c r="AA51" s="4"/>
      <c r="AB51" s="4"/>
      <c r="AC51" s="75"/>
      <c r="AD51" s="4"/>
      <c r="AE51" s="4"/>
      <c r="AF51" s="4"/>
      <c r="AG51" s="4"/>
      <c r="AH51" s="4"/>
      <c r="AT51" s="6"/>
      <c r="AW51" s="3"/>
    </row>
    <row r="52" spans="10:49">
      <c r="J52" s="6" t="s">
        <v>360</v>
      </c>
      <c r="K52" s="6" t="s">
        <v>315</v>
      </c>
      <c r="T52" s="75"/>
      <c r="U52" s="75"/>
      <c r="V52" s="75"/>
      <c r="W52" s="75"/>
      <c r="X52" s="75"/>
      <c r="Y52" s="75"/>
      <c r="Z52" s="75"/>
      <c r="AA52" s="4"/>
      <c r="AB52" s="4"/>
      <c r="AC52" s="75"/>
      <c r="AD52" s="4"/>
      <c r="AE52" s="4"/>
      <c r="AF52" s="4"/>
      <c r="AG52" s="4"/>
      <c r="AH52" s="4"/>
      <c r="AT52" s="6"/>
      <c r="AW52" s="3"/>
    </row>
    <row r="53" spans="10:49">
      <c r="J53" s="6" t="s">
        <v>361</v>
      </c>
      <c r="K53" s="6" t="s">
        <v>316</v>
      </c>
      <c r="T53" s="75"/>
      <c r="U53" s="75"/>
      <c r="V53" s="75"/>
      <c r="W53" s="75"/>
      <c r="X53" s="75"/>
      <c r="Y53" s="75"/>
      <c r="Z53" s="75"/>
      <c r="AA53" s="4"/>
      <c r="AB53" s="4"/>
      <c r="AC53" s="75"/>
      <c r="AD53" s="4"/>
      <c r="AE53" s="4"/>
      <c r="AF53" s="4"/>
      <c r="AG53" s="4"/>
      <c r="AH53" s="4"/>
      <c r="AT53" s="6"/>
      <c r="AW53" s="3"/>
    </row>
    <row r="54" spans="10:49">
      <c r="J54" s="6" t="s">
        <v>462</v>
      </c>
      <c r="K54" s="6" t="s">
        <v>316</v>
      </c>
      <c r="T54" s="75"/>
      <c r="U54" s="75"/>
      <c r="V54" s="75"/>
      <c r="W54" s="75"/>
      <c r="X54" s="75"/>
      <c r="Y54" s="75"/>
      <c r="Z54" s="75"/>
      <c r="AA54" s="4"/>
      <c r="AB54" s="4"/>
      <c r="AC54" s="75"/>
      <c r="AD54" s="4"/>
      <c r="AE54" s="4"/>
      <c r="AF54" s="4"/>
      <c r="AG54" s="4"/>
      <c r="AH54" s="4"/>
      <c r="AT54" s="6"/>
      <c r="AW54" s="3"/>
    </row>
    <row r="55" spans="10:49">
      <c r="J55" s="6" t="s">
        <v>363</v>
      </c>
      <c r="K55" s="6" t="s">
        <v>318</v>
      </c>
      <c r="T55" s="75"/>
      <c r="U55" s="75"/>
      <c r="V55" s="75"/>
      <c r="W55" s="75"/>
      <c r="X55" s="75"/>
      <c r="Y55" s="75"/>
      <c r="Z55" s="75"/>
      <c r="AA55" s="4"/>
      <c r="AB55" s="4"/>
      <c r="AC55" s="75"/>
      <c r="AD55" s="4"/>
      <c r="AE55" s="4"/>
      <c r="AF55" s="4"/>
      <c r="AG55" s="4"/>
      <c r="AH55" s="4"/>
      <c r="AT55" s="6"/>
      <c r="AW55" s="3"/>
    </row>
    <row r="56" spans="10:49">
      <c r="J56" s="6" t="s">
        <v>364</v>
      </c>
      <c r="K56" s="6" t="s">
        <v>318</v>
      </c>
      <c r="AA56" s="5"/>
      <c r="AC56" s="6"/>
      <c r="AD56" s="5"/>
      <c r="AT56" s="6"/>
      <c r="AW56" s="3"/>
    </row>
    <row r="57" spans="10:49">
      <c r="J57" s="6" t="s">
        <v>365</v>
      </c>
      <c r="K57" s="6" t="s">
        <v>317</v>
      </c>
      <c r="AA57" s="5"/>
      <c r="AC57" s="6"/>
      <c r="AD57" s="5"/>
      <c r="AT57" s="6"/>
      <c r="AW57" s="3"/>
    </row>
    <row r="58" spans="10:49">
      <c r="J58" s="6" t="s">
        <v>366</v>
      </c>
      <c r="K58" s="6" t="s">
        <v>317</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243" t="s">
        <v>159</v>
      </c>
      <c r="B1" s="1245"/>
      <c r="C1" s="1245"/>
      <c r="D1" s="1245"/>
      <c r="E1" s="116" t="e">
        <f ca="1">IF(AND(BB7="Pass"),"Pass","Fail")</f>
        <v>#REF!</v>
      </c>
      <c r="F1" s="49"/>
      <c r="AZ1" s="61"/>
    </row>
    <row r="2" spans="1:54"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319</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94</v>
      </c>
      <c r="B5" s="125"/>
      <c r="C5" s="365"/>
      <c r="D5" s="53"/>
      <c r="E5" s="52"/>
      <c r="F5" s="52"/>
      <c r="G5" s="52"/>
      <c r="H5" s="52"/>
      <c r="I5" s="52"/>
      <c r="J5" s="52"/>
      <c r="K5" s="52"/>
      <c r="L5" s="52"/>
      <c r="M5" s="52"/>
      <c r="N5" s="52"/>
      <c r="O5" s="52"/>
      <c r="P5" s="52"/>
      <c r="Q5" s="52"/>
      <c r="R5" s="52"/>
      <c r="S5" s="540"/>
      <c r="T5" s="81"/>
      <c r="U5" s="540" t="s">
        <v>294</v>
      </c>
      <c r="V5" s="542" t="e">
        <f>MIN('DDR2 Clocks - 4L'!$O$5:$O$6)</f>
        <v>#REF!</v>
      </c>
      <c r="W5" s="541" t="e">
        <f>MAX('DDR2 Clocks - 4L'!$O$5:$O$6)</f>
        <v>#REF!</v>
      </c>
      <c r="X5" s="65"/>
      <c r="Y5" s="65"/>
      <c r="Z5" s="65"/>
      <c r="AA5" s="540"/>
      <c r="AB5" s="81"/>
      <c r="AC5" s="540" t="s">
        <v>354</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320</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160</v>
      </c>
      <c r="B7" s="646" t="s">
        <v>519</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161</v>
      </c>
      <c r="B8" s="646" t="s">
        <v>526</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319</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94</v>
      </c>
      <c r="B10" s="654"/>
      <c r="C10" s="648"/>
      <c r="D10" s="53"/>
      <c r="E10" s="289"/>
      <c r="F10" s="289"/>
      <c r="G10" s="289"/>
      <c r="H10" s="289"/>
      <c r="I10" s="289"/>
      <c r="J10" s="293"/>
      <c r="K10" s="52"/>
      <c r="L10" s="293"/>
      <c r="M10" s="293"/>
      <c r="N10" s="293"/>
      <c r="O10" s="293"/>
      <c r="P10" s="293"/>
      <c r="Q10" s="293"/>
      <c r="R10" s="52"/>
      <c r="S10" s="540"/>
      <c r="T10" s="81"/>
      <c r="U10" s="540" t="s">
        <v>294</v>
      </c>
      <c r="V10" s="542" t="e">
        <f>MIN('DDR2 Clocks - 4L'!$O$5:$O$6)</f>
        <v>#REF!</v>
      </c>
      <c r="W10" s="541" t="e">
        <f>MAX('DDR2 Clocks - 4L'!$O$5:$O$6)</f>
        <v>#REF!</v>
      </c>
      <c r="X10" s="65"/>
      <c r="Y10" s="65"/>
      <c r="Z10" s="65"/>
      <c r="AA10" s="540"/>
      <c r="AB10" s="81"/>
      <c r="AC10" s="540" t="s">
        <v>354</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320</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162</v>
      </c>
      <c r="B12" s="646" t="s">
        <v>520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163</v>
      </c>
      <c r="B13" s="646" t="s">
        <v>381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319</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94</v>
      </c>
      <c r="B15" s="654"/>
      <c r="C15" s="648"/>
      <c r="D15" s="53"/>
      <c r="E15" s="289"/>
      <c r="F15" s="289"/>
      <c r="G15" s="289"/>
      <c r="H15" s="289"/>
      <c r="I15" s="289"/>
      <c r="J15" s="293"/>
      <c r="K15" s="52"/>
      <c r="L15" s="293"/>
      <c r="M15" s="293"/>
      <c r="N15" s="293"/>
      <c r="O15" s="293"/>
      <c r="P15" s="293"/>
      <c r="Q15" s="293"/>
      <c r="R15" s="52"/>
      <c r="S15" s="540"/>
      <c r="T15" s="81"/>
      <c r="U15" s="540" t="s">
        <v>297</v>
      </c>
      <c r="V15" s="542" t="e">
        <f>MIN('DDR2 Clocks - 4L'!$O$9:$O$10)</f>
        <v>#REF!</v>
      </c>
      <c r="W15" s="541" t="e">
        <f>MAX('DDR2 Clocks - 4L'!$O$9:$O$10)</f>
        <v>#REF!</v>
      </c>
      <c r="X15" s="65"/>
      <c r="Y15" s="65"/>
      <c r="Z15" s="65"/>
      <c r="AA15" s="540"/>
      <c r="AB15" s="81"/>
      <c r="AC15" s="540" t="s">
        <v>355</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320</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164</v>
      </c>
      <c r="B17" s="656" t="s">
        <v>384</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165</v>
      </c>
      <c r="B18" s="646" t="s">
        <v>527</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319</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94</v>
      </c>
      <c r="B20" s="654"/>
      <c r="C20" s="648"/>
      <c r="D20" s="53"/>
      <c r="E20" s="289"/>
      <c r="F20" s="289"/>
      <c r="G20" s="289"/>
      <c r="H20" s="289"/>
      <c r="I20" s="289"/>
      <c r="J20" s="293"/>
      <c r="K20" s="52"/>
      <c r="L20" s="293"/>
      <c r="M20" s="293"/>
      <c r="N20" s="293"/>
      <c r="O20" s="293"/>
      <c r="P20" s="293"/>
      <c r="Q20" s="293"/>
      <c r="R20" s="52"/>
      <c r="S20" s="540"/>
      <c r="T20" s="81"/>
      <c r="U20" s="540" t="s">
        <v>297</v>
      </c>
      <c r="V20" s="542" t="e">
        <f>MIN('DDR2 Clocks - 4L'!$O$9:$O$10)</f>
        <v>#REF!</v>
      </c>
      <c r="W20" s="541" t="e">
        <f>MAX('DDR2 Clocks - 4L'!$O$9:$O$10)</f>
        <v>#REF!</v>
      </c>
      <c r="X20" s="65"/>
      <c r="Y20" s="65"/>
      <c r="Z20" s="65"/>
      <c r="AA20" s="540"/>
      <c r="AB20" s="81"/>
      <c r="AC20" s="540" t="s">
        <v>355</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320</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166</v>
      </c>
      <c r="B22" s="656" t="s">
        <v>521</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167</v>
      </c>
      <c r="B23" s="646" t="s">
        <v>528</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319</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94</v>
      </c>
      <c r="B25" s="654"/>
      <c r="C25" s="648"/>
      <c r="D25" s="53"/>
      <c r="E25" s="289"/>
      <c r="F25" s="289"/>
      <c r="G25" s="289"/>
      <c r="H25" s="289"/>
      <c r="I25" s="289"/>
      <c r="J25" s="293"/>
      <c r="K25" s="52"/>
      <c r="L25" s="293"/>
      <c r="M25" s="293"/>
      <c r="N25" s="293"/>
      <c r="O25" s="293"/>
      <c r="P25" s="293"/>
      <c r="Q25" s="293"/>
      <c r="R25" s="52"/>
      <c r="S25" s="540"/>
      <c r="T25" s="81"/>
      <c r="U25" s="540" t="s">
        <v>296</v>
      </c>
      <c r="V25" s="542" t="e">
        <f>MIN('DDR2 Clocks - 4L'!$O$13:$O$14)</f>
        <v>#REF!</v>
      </c>
      <c r="W25" s="541" t="e">
        <f>MAX('DDR2 Clocks - 4L'!$O$13:$O$14)</f>
        <v>#REF!</v>
      </c>
      <c r="X25" s="65"/>
      <c r="Y25" s="65"/>
      <c r="Z25" s="65"/>
      <c r="AA25" s="540"/>
      <c r="AB25" s="81"/>
      <c r="AC25" s="540" t="s">
        <v>356</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320</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168</v>
      </c>
      <c r="B27" s="646" t="s">
        <v>522</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169</v>
      </c>
      <c r="B28" s="646" t="s">
        <v>529</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319</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94</v>
      </c>
      <c r="B30" s="654"/>
      <c r="C30" s="648"/>
      <c r="D30" s="53"/>
      <c r="E30" s="289"/>
      <c r="F30" s="289"/>
      <c r="G30" s="289"/>
      <c r="H30" s="289"/>
      <c r="I30" s="289"/>
      <c r="J30" s="293"/>
      <c r="K30" s="52"/>
      <c r="L30" s="293"/>
      <c r="M30" s="293"/>
      <c r="N30" s="293"/>
      <c r="O30" s="293"/>
      <c r="P30" s="293"/>
      <c r="Q30" s="293"/>
      <c r="R30" s="52"/>
      <c r="S30" s="540"/>
      <c r="T30" s="81"/>
      <c r="U30" s="540" t="s">
        <v>296</v>
      </c>
      <c r="V30" s="542" t="e">
        <f>MIN('DDR2 Clocks - 4L'!$O$13:$O$14)</f>
        <v>#REF!</v>
      </c>
      <c r="W30" s="541" t="e">
        <f>MAX('DDR2 Clocks - 4L'!$O$13:$O$14)</f>
        <v>#REF!</v>
      </c>
      <c r="X30" s="65"/>
      <c r="Y30" s="65"/>
      <c r="Z30" s="65"/>
      <c r="AA30" s="540"/>
      <c r="AB30" s="81"/>
      <c r="AC30" s="540" t="s">
        <v>356</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320</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170</v>
      </c>
      <c r="B32" s="646" t="s">
        <v>523</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171</v>
      </c>
      <c r="B33" s="646" t="s">
        <v>530</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319</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94</v>
      </c>
      <c r="B35" s="654"/>
      <c r="C35" s="648"/>
      <c r="D35" s="53"/>
      <c r="E35" s="289"/>
      <c r="F35" s="289"/>
      <c r="G35" s="289"/>
      <c r="H35" s="289"/>
      <c r="I35" s="289"/>
      <c r="J35" s="293"/>
      <c r="K35" s="52"/>
      <c r="L35" s="293"/>
      <c r="M35" s="293"/>
      <c r="N35" s="293"/>
      <c r="O35" s="293"/>
      <c r="P35" s="293"/>
      <c r="Q35" s="293"/>
      <c r="R35" s="52"/>
      <c r="S35" s="540"/>
      <c r="T35" s="81"/>
      <c r="U35" s="540" t="s">
        <v>295</v>
      </c>
      <c r="V35" s="542" t="e">
        <f>MIN('DDR2 Clocks - 4L'!$O$17:$O$18)</f>
        <v>#REF!</v>
      </c>
      <c r="W35" s="541" t="e">
        <f>MAX('DDR2 Clocks - 4L'!$O$17:$O$18)</f>
        <v>#REF!</v>
      </c>
      <c r="X35" s="65"/>
      <c r="Y35" s="65"/>
      <c r="Z35" s="65"/>
      <c r="AA35" s="540"/>
      <c r="AB35" s="81"/>
      <c r="AC35" s="540" t="s">
        <v>357</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320</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172</v>
      </c>
      <c r="B37" s="646" t="s">
        <v>524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173</v>
      </c>
      <c r="B38" s="646" t="s">
        <v>531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319</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94</v>
      </c>
      <c r="B40" s="654"/>
      <c r="C40" s="648"/>
      <c r="D40" s="53"/>
      <c r="E40" s="289"/>
      <c r="F40" s="289"/>
      <c r="G40" s="289"/>
      <c r="H40" s="289"/>
      <c r="I40" s="289"/>
      <c r="J40" s="293"/>
      <c r="K40" s="52"/>
      <c r="L40" s="293"/>
      <c r="M40" s="293"/>
      <c r="N40" s="293"/>
      <c r="O40" s="293"/>
      <c r="P40" s="293"/>
      <c r="Q40" s="293"/>
      <c r="R40" s="52"/>
      <c r="S40" s="540"/>
      <c r="T40" s="81"/>
      <c r="U40" s="540" t="s">
        <v>295</v>
      </c>
      <c r="V40" s="542" t="e">
        <f>MIN('DDR2 Clocks - 4L'!$O$17:$O$18)</f>
        <v>#REF!</v>
      </c>
      <c r="W40" s="541" t="e">
        <f>MAX('DDR2 Clocks - 4L'!$O$17:$O$18)</f>
        <v>#REF!</v>
      </c>
      <c r="X40" s="65"/>
      <c r="Y40" s="65"/>
      <c r="Z40" s="65"/>
      <c r="AA40" s="540"/>
      <c r="AB40" s="81"/>
      <c r="AC40" s="540" t="s">
        <v>357</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320</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175</v>
      </c>
      <c r="B42" s="646" t="s">
        <v>525</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176</v>
      </c>
      <c r="B43" s="646" t="s">
        <v>532</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79</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177</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91</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177</v>
      </c>
      <c r="X49" s="6"/>
      <c r="Y49" s="5"/>
      <c r="Z49" s="5"/>
      <c r="AA49" s="6"/>
      <c r="AB49" s="6"/>
      <c r="AC49" s="6"/>
      <c r="AD49" s="5"/>
      <c r="AE49" s="5" t="s">
        <v>177</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584</v>
      </c>
      <c r="J63" s="6"/>
    </row>
    <row r="64" spans="1:54">
      <c r="H64" s="6" t="s">
        <v>359</v>
      </c>
      <c r="I64" s="6" t="s">
        <v>585</v>
      </c>
      <c r="J64" s="6"/>
    </row>
    <row r="65" spans="8:9">
      <c r="H65" s="6" t="s">
        <v>360</v>
      </c>
      <c r="I65" s="6" t="s">
        <v>585</v>
      </c>
    </row>
    <row r="66" spans="8:9">
      <c r="H66" s="6" t="s">
        <v>361</v>
      </c>
      <c r="I66" s="6" t="s">
        <v>586</v>
      </c>
    </row>
    <row r="67" spans="8:9">
      <c r="H67" s="6" t="s">
        <v>462</v>
      </c>
      <c r="I67" s="6" t="s">
        <v>586</v>
      </c>
    </row>
    <row r="68" spans="8:9">
      <c r="H68" s="6" t="s">
        <v>363</v>
      </c>
      <c r="I68" s="6" t="s">
        <v>587</v>
      </c>
    </row>
    <row r="69" spans="8:9">
      <c r="H69" s="6" t="s">
        <v>364</v>
      </c>
      <c r="I69" s="6" t="s">
        <v>587</v>
      </c>
    </row>
    <row r="70" spans="8:9">
      <c r="H70" s="6" t="s">
        <v>365</v>
      </c>
      <c r="I70" s="6" t="s">
        <v>588</v>
      </c>
    </row>
    <row r="71" spans="8:9">
      <c r="H71" s="6" t="s">
        <v>366</v>
      </c>
      <c r="I71" s="6" t="s">
        <v>588</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243" t="s">
        <v>159</v>
      </c>
      <c r="B1" s="1245"/>
      <c r="C1" s="1245"/>
      <c r="D1" s="1245"/>
      <c r="E1" s="116" t="e">
        <f ca="1">IF(AND(AW7="Pass"),"Pass","Fail")</f>
        <v>#REF!</v>
      </c>
      <c r="F1" s="49"/>
      <c r="AU1" s="61"/>
    </row>
    <row r="2" spans="1:49" ht="18">
      <c r="A2" s="96" t="s">
        <v>80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516</v>
      </c>
      <c r="B3" s="101" t="s">
        <v>533</v>
      </c>
      <c r="C3" s="364"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319</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94</v>
      </c>
      <c r="B5" s="125"/>
      <c r="C5" s="365"/>
      <c r="D5" s="53"/>
      <c r="E5" s="52"/>
      <c r="F5" s="52"/>
      <c r="G5" s="52"/>
      <c r="H5" s="52"/>
      <c r="I5" s="52"/>
      <c r="J5" s="52"/>
      <c r="K5" s="52"/>
      <c r="L5" s="52"/>
      <c r="M5" s="52"/>
      <c r="N5" s="52"/>
      <c r="O5" s="52"/>
      <c r="P5" s="81"/>
      <c r="Q5" s="65"/>
      <c r="R5" s="540" t="s">
        <v>304</v>
      </c>
      <c r="S5" s="168" t="e">
        <f>MIN('DDR2 Clocks - 4L'!$O$22:$O$25)</f>
        <v>#REF!</v>
      </c>
      <c r="T5" s="541" t="e">
        <f>MAX('DDR2 Clocks - 4L'!$O$22:$O$25)</f>
        <v>#REF!</v>
      </c>
      <c r="U5" s="53"/>
      <c r="V5" s="65"/>
      <c r="W5" s="65"/>
      <c r="X5" s="540"/>
      <c r="Y5" s="81"/>
      <c r="Z5" s="540" t="s">
        <v>294</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320</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319</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94</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354</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320</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319</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94</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297</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320</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319</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94</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355</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320</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319</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94</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296</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320</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319</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94</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356</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320</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319</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94</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295</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320</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319</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94</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357</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320</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177</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358</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359</v>
      </c>
      <c r="L63" s="6" t="e">
        <f>#REF!</f>
        <v>#REF!</v>
      </c>
    </row>
    <row r="64" spans="1:49">
      <c r="K64" s="6" t="s">
        <v>360</v>
      </c>
      <c r="L64" s="6" t="e">
        <f>#REF!</f>
        <v>#REF!</v>
      </c>
    </row>
    <row r="65" spans="11:12">
      <c r="K65" s="6" t="s">
        <v>361</v>
      </c>
      <c r="L65" s="6" t="e">
        <f>#REF!</f>
        <v>#REF!</v>
      </c>
    </row>
    <row r="66" spans="11:12">
      <c r="K66" s="6" t="s">
        <v>362</v>
      </c>
      <c r="L66" s="6" t="e">
        <f>#REF!</f>
        <v>#REF!</v>
      </c>
    </row>
    <row r="67" spans="11:12">
      <c r="K67" s="6" t="s">
        <v>363</v>
      </c>
      <c r="L67" s="6" t="e">
        <f>#REF!</f>
        <v>#REF!</v>
      </c>
    </row>
    <row r="68" spans="11:12">
      <c r="K68" s="6" t="s">
        <v>364</v>
      </c>
      <c r="L68" s="6" t="e">
        <f>#REF!</f>
        <v>#REF!</v>
      </c>
    </row>
    <row r="69" spans="11:12">
      <c r="K69" s="6" t="s">
        <v>365</v>
      </c>
      <c r="L69" s="6" t="e">
        <f>#REF!</f>
        <v>#REF!</v>
      </c>
    </row>
    <row r="70" spans="11:12">
      <c r="K70" s="6" t="s">
        <v>366</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43" t="s">
        <v>178</v>
      </c>
      <c r="B1" s="1245"/>
      <c r="C1" s="1245"/>
      <c r="D1" s="1245"/>
      <c r="E1" s="1244" t="e">
        <f ca="1">IF(AND(AU7="Pass",AU19="Pass",AU31="Pass",AU43="Pass",AU55="Pass",AU67="Pass",AU79="Pass",AU91="Pass"),"Pass","Fail")</f>
        <v>#REF!</v>
      </c>
      <c r="F1" s="1244"/>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80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191</v>
      </c>
      <c r="B7" s="480" t="s">
        <v>572</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192</v>
      </c>
      <c r="B8" s="480" t="s">
        <v>573</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193</v>
      </c>
      <c r="B9" s="480" t="s">
        <v>574</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194</v>
      </c>
      <c r="B10" s="480" t="s">
        <v>570</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195</v>
      </c>
      <c r="B11" s="480" t="s">
        <v>571</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196</v>
      </c>
      <c r="B12" s="480" t="s">
        <v>569</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197</v>
      </c>
      <c r="B13" s="480" t="s">
        <v>413</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198</v>
      </c>
      <c r="B14" s="480" t="s">
        <v>568</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199</v>
      </c>
      <c r="B15" s="484" t="s">
        <v>575</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268</v>
      </c>
      <c r="B16" s="485"/>
      <c r="C16" s="659"/>
      <c r="D16" s="62"/>
      <c r="E16" s="82" t="s">
        <v>91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200</v>
      </c>
      <c r="B19" s="480" t="s">
        <v>566</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201</v>
      </c>
      <c r="B20" s="480" t="s">
        <v>567</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202</v>
      </c>
      <c r="B21" s="482" t="s">
        <v>179</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203</v>
      </c>
      <c r="B22" s="482" t="s">
        <v>421</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204</v>
      </c>
      <c r="B23" s="480" t="s">
        <v>535</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205</v>
      </c>
      <c r="B24" s="483" t="s">
        <v>536</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303</v>
      </c>
      <c r="B25" s="480" t="s">
        <v>537</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206</v>
      </c>
      <c r="B26" s="480" t="s">
        <v>538</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207</v>
      </c>
      <c r="B27" s="484" t="s">
        <v>576</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269</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208</v>
      </c>
      <c r="B31" s="480" t="s">
        <v>539</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209</v>
      </c>
      <c r="B32" s="480" t="s">
        <v>540</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210</v>
      </c>
      <c r="B33" s="480" t="s">
        <v>541</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211</v>
      </c>
      <c r="B34" s="480" t="s">
        <v>542</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212</v>
      </c>
      <c r="B35" s="480" t="s">
        <v>543</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213</v>
      </c>
      <c r="B36" s="480" t="s">
        <v>419</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214</v>
      </c>
      <c r="B37" s="480" t="s">
        <v>417</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215</v>
      </c>
      <c r="B38" s="480" t="s">
        <v>424</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216</v>
      </c>
      <c r="B39" s="484" t="s">
        <v>577</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270</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217</v>
      </c>
      <c r="B43" s="481" t="s">
        <v>544</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218</v>
      </c>
      <c r="B44" s="480" t="s">
        <v>545</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219</v>
      </c>
      <c r="B45" s="480" t="s">
        <v>418</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220</v>
      </c>
      <c r="B46" s="480" t="s">
        <v>423</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221</v>
      </c>
      <c r="B47" s="480" t="s">
        <v>420</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222</v>
      </c>
      <c r="B48" s="481" t="s">
        <v>546</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223</v>
      </c>
      <c r="B49" s="480" t="s">
        <v>547</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224</v>
      </c>
      <c r="B50" s="480" t="s">
        <v>425</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225</v>
      </c>
      <c r="B51" s="484" t="s">
        <v>578</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271</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226</v>
      </c>
      <c r="B55" s="480" t="s">
        <v>548</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227</v>
      </c>
      <c r="B56" s="480" t="s">
        <v>427</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228</v>
      </c>
      <c r="B57" s="480" t="s">
        <v>431</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229</v>
      </c>
      <c r="B58" s="480" t="s">
        <v>549</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230</v>
      </c>
      <c r="B59" s="480" t="s">
        <v>550</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231</v>
      </c>
      <c r="B60" s="480" t="s">
        <v>426</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232</v>
      </c>
      <c r="B61" s="480" t="s">
        <v>551</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233</v>
      </c>
      <c r="B62" s="480" t="s">
        <v>552</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234</v>
      </c>
      <c r="B63" s="484" t="s">
        <v>180</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272</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235</v>
      </c>
      <c r="B67" s="480" t="s">
        <v>409</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236</v>
      </c>
      <c r="B68" s="482" t="s">
        <v>411</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237</v>
      </c>
      <c r="B69" s="482" t="s">
        <v>553</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238</v>
      </c>
      <c r="B70" s="480" t="s">
        <v>441</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239</v>
      </c>
      <c r="B71" s="480" t="s">
        <v>554</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240</v>
      </c>
      <c r="B72" s="480" t="s">
        <v>437</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241</v>
      </c>
      <c r="B73" s="480" t="s">
        <v>442</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242</v>
      </c>
      <c r="B74" s="480" t="s">
        <v>555</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243</v>
      </c>
      <c r="B75" s="484" t="s">
        <v>415</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273</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244</v>
      </c>
      <c r="B79" s="481" t="s">
        <v>556</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245</v>
      </c>
      <c r="B80" s="480" t="s">
        <v>557</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246</v>
      </c>
      <c r="B81" s="480" t="s">
        <v>183</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247</v>
      </c>
      <c r="B82" s="480" t="s">
        <v>558</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248</v>
      </c>
      <c r="B83" s="480" t="s">
        <v>559</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249</v>
      </c>
      <c r="B84" s="480" t="s">
        <v>416</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250</v>
      </c>
      <c r="B85" s="480" t="s">
        <v>560</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251</v>
      </c>
      <c r="B86" s="480" t="s">
        <v>186</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252</v>
      </c>
      <c r="B87" s="484" t="s">
        <v>579</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274</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253</v>
      </c>
      <c r="B91" s="480" t="s">
        <v>561</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254</v>
      </c>
      <c r="B92" s="480" t="s">
        <v>187</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255</v>
      </c>
      <c r="B93" s="480" t="s">
        <v>562</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256</v>
      </c>
      <c r="B94" s="480" t="s">
        <v>87</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257</v>
      </c>
      <c r="B95" s="480" t="s">
        <v>563</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258</v>
      </c>
      <c r="B96" s="480" t="s">
        <v>564</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259</v>
      </c>
      <c r="B97" s="480" t="s">
        <v>412</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260</v>
      </c>
      <c r="B98" s="480" t="s">
        <v>565</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261</v>
      </c>
      <c r="B99" s="484" t="s">
        <v>185</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243" t="s">
        <v>178</v>
      </c>
      <c r="B1" s="1245"/>
      <c r="C1" s="1245"/>
      <c r="D1" s="1245"/>
      <c r="E1" s="1244" t="e">
        <f ca="1">IF(AND(AX7="Pass",AX19="Pass",AX31="Pass",AX43="Pass",AX55="Pass",AX67="Pass",AX79="Pass"),"Pass","Fail")</f>
        <v>#REF!</v>
      </c>
      <c r="F1" s="1244"/>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80</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516</v>
      </c>
      <c r="B3" s="101" t="s">
        <v>533</v>
      </c>
      <c r="C3" s="103" t="s">
        <v>534</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267</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191</v>
      </c>
      <c r="B7" s="665" t="s">
        <v>572</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192</v>
      </c>
      <c r="B8" s="665" t="s">
        <v>573</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193</v>
      </c>
      <c r="B9" s="665" t="s">
        <v>574</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194</v>
      </c>
      <c r="B10" s="665" t="s">
        <v>570</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195</v>
      </c>
      <c r="B11" s="665" t="s">
        <v>571</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196</v>
      </c>
      <c r="B12" s="665" t="s">
        <v>569</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197</v>
      </c>
      <c r="B13" s="665" t="s">
        <v>413</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198</v>
      </c>
      <c r="B14" s="665" t="s">
        <v>568</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199</v>
      </c>
      <c r="B15" s="667" t="s">
        <v>575</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268</v>
      </c>
      <c r="B16" s="668"/>
      <c r="C16" s="659"/>
      <c r="D16" s="62"/>
      <c r="E16" s="82" t="s">
        <v>91</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200</v>
      </c>
      <c r="B19" s="665" t="s">
        <v>566</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201</v>
      </c>
      <c r="B20" s="665" t="s">
        <v>567</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202</v>
      </c>
      <c r="B21" s="670" t="s">
        <v>179</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203</v>
      </c>
      <c r="B22" s="670" t="s">
        <v>421</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204</v>
      </c>
      <c r="B23" s="665" t="s">
        <v>535</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205</v>
      </c>
      <c r="B24" s="671" t="s">
        <v>536</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303</v>
      </c>
      <c r="B25" s="665" t="s">
        <v>537</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206</v>
      </c>
      <c r="B26" s="665" t="s">
        <v>538</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207</v>
      </c>
      <c r="B27" s="667" t="s">
        <v>576</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269</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208</v>
      </c>
      <c r="B31" s="665" t="s">
        <v>539</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209</v>
      </c>
      <c r="B32" s="665" t="s">
        <v>540</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210</v>
      </c>
      <c r="B33" s="665" t="s">
        <v>541</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211</v>
      </c>
      <c r="B34" s="665" t="s">
        <v>542</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212</v>
      </c>
      <c r="B35" s="665" t="s">
        <v>543</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213</v>
      </c>
      <c r="B36" s="665" t="s">
        <v>419</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214</v>
      </c>
      <c r="B37" s="665" t="s">
        <v>417</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215</v>
      </c>
      <c r="B38" s="665" t="s">
        <v>424</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216</v>
      </c>
      <c r="B39" s="667" t="s">
        <v>577</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270</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217</v>
      </c>
      <c r="B43" s="672" t="s">
        <v>544</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218</v>
      </c>
      <c r="B44" s="665" t="s">
        <v>545</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219</v>
      </c>
      <c r="B45" s="665" t="s">
        <v>418</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220</v>
      </c>
      <c r="B46" s="665" t="s">
        <v>423</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221</v>
      </c>
      <c r="B47" s="665" t="s">
        <v>420</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222</v>
      </c>
      <c r="B48" s="672" t="s">
        <v>546</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223</v>
      </c>
      <c r="B49" s="665" t="s">
        <v>547</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224</v>
      </c>
      <c r="B50" s="665" t="s">
        <v>425</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225</v>
      </c>
      <c r="B51" s="667" t="s">
        <v>578</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271</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226</v>
      </c>
      <c r="B55" s="665" t="s">
        <v>548</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227</v>
      </c>
      <c r="B56" s="665" t="s">
        <v>427</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228</v>
      </c>
      <c r="B57" s="665" t="s">
        <v>431</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229</v>
      </c>
      <c r="B58" s="665" t="s">
        <v>549</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230</v>
      </c>
      <c r="B59" s="665" t="s">
        <v>550</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231</v>
      </c>
      <c r="B60" s="665" t="s">
        <v>426</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232</v>
      </c>
      <c r="B61" s="665" t="s">
        <v>551</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233</v>
      </c>
      <c r="B62" s="665" t="s">
        <v>552</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234</v>
      </c>
      <c r="B63" s="667" t="s">
        <v>180</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272</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235</v>
      </c>
      <c r="B67" s="665" t="s">
        <v>409</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236</v>
      </c>
      <c r="B68" s="670" t="s">
        <v>411</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237</v>
      </c>
      <c r="B69" s="670" t="s">
        <v>553</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238</v>
      </c>
      <c r="B70" s="665" t="s">
        <v>441</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239</v>
      </c>
      <c r="B71" s="665" t="s">
        <v>554</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240</v>
      </c>
      <c r="B72" s="665" t="s">
        <v>437</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241</v>
      </c>
      <c r="B73" s="665" t="s">
        <v>442</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242</v>
      </c>
      <c r="B74" s="665" t="s">
        <v>555</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243</v>
      </c>
      <c r="B75" s="667" t="s">
        <v>415</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273</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244</v>
      </c>
      <c r="B79" s="672" t="s">
        <v>556</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245</v>
      </c>
      <c r="B80" s="665" t="s">
        <v>557</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246</v>
      </c>
      <c r="B81" s="665" t="s">
        <v>183</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247</v>
      </c>
      <c r="B82" s="665" t="s">
        <v>558</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248</v>
      </c>
      <c r="B83" s="665" t="s">
        <v>559</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249</v>
      </c>
      <c r="B84" s="665" t="s">
        <v>416</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250</v>
      </c>
      <c r="B85" s="665" t="s">
        <v>560</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251</v>
      </c>
      <c r="B86" s="665" t="s">
        <v>186</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252</v>
      </c>
      <c r="B87" s="667" t="s">
        <v>579</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274</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253</v>
      </c>
      <c r="B91" s="665" t="s">
        <v>561</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254</v>
      </c>
      <c r="B92" s="665" t="s">
        <v>187</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255</v>
      </c>
      <c r="B93" s="665" t="s">
        <v>562</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256</v>
      </c>
      <c r="B94" s="665" t="s">
        <v>87</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257</v>
      </c>
      <c r="B95" s="665" t="s">
        <v>563</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258</v>
      </c>
      <c r="B96" s="665" t="s">
        <v>564</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259</v>
      </c>
      <c r="B97" s="665" t="s">
        <v>412</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260</v>
      </c>
      <c r="B98" s="665" t="s">
        <v>565</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261</v>
      </c>
      <c r="B99" s="667" t="s">
        <v>185</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79</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43" t="s">
        <v>178</v>
      </c>
      <c r="B1" s="1245"/>
      <c r="C1" s="1245"/>
      <c r="D1" s="1245"/>
      <c r="E1" s="1244" t="e">
        <f ca="1">IF(AND(AU7="Pass",AU19="Pass",AU31="Pass",AU43="Pass",AU55="Pass",AU67="Pass",AU79="Pass",AU91="Pass"),"Pass","Fail")</f>
        <v>#REF!</v>
      </c>
      <c r="F1" s="1244"/>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80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516</v>
      </c>
      <c r="B3" s="101" t="s">
        <v>533</v>
      </c>
      <c r="C3" s="103" t="s">
        <v>534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191</v>
      </c>
      <c r="B7" s="646" t="s">
        <v>572</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192</v>
      </c>
      <c r="B8" s="646" t="s">
        <v>573</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193</v>
      </c>
      <c r="B9" s="646" t="s">
        <v>574</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194</v>
      </c>
      <c r="B10" s="646" t="s">
        <v>570</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195</v>
      </c>
      <c r="B11" s="646" t="s">
        <v>571</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196</v>
      </c>
      <c r="B12" s="646" t="s">
        <v>569</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197</v>
      </c>
      <c r="B13" s="646" t="s">
        <v>413</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198</v>
      </c>
      <c r="B14" s="646" t="s">
        <v>568</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199</v>
      </c>
      <c r="B15" s="662" t="s">
        <v>575</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268</v>
      </c>
      <c r="B16" s="663"/>
      <c r="C16" s="659"/>
      <c r="D16" s="62"/>
      <c r="E16" s="82" t="s">
        <v>91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200</v>
      </c>
      <c r="B19" s="646" t="s">
        <v>566</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201</v>
      </c>
      <c r="B20" s="646" t="s">
        <v>567</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202</v>
      </c>
      <c r="B21" s="656" t="s">
        <v>179</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203</v>
      </c>
      <c r="B22" s="656" t="s">
        <v>421</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204</v>
      </c>
      <c r="B23" s="646" t="s">
        <v>535</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205</v>
      </c>
      <c r="B24" s="664" t="s">
        <v>536</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303</v>
      </c>
      <c r="B25" s="646" t="s">
        <v>537</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206</v>
      </c>
      <c r="B26" s="646" t="s">
        <v>538</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207</v>
      </c>
      <c r="B27" s="662" t="s">
        <v>576</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269</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208</v>
      </c>
      <c r="B31" s="646" t="s">
        <v>539</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209</v>
      </c>
      <c r="B32" s="646" t="s">
        <v>540</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210</v>
      </c>
      <c r="B33" s="646" t="s">
        <v>541</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211</v>
      </c>
      <c r="B34" s="646" t="s">
        <v>542</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212</v>
      </c>
      <c r="B35" s="646" t="s">
        <v>543</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213</v>
      </c>
      <c r="B36" s="646" t="s">
        <v>419</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214</v>
      </c>
      <c r="B37" s="646" t="s">
        <v>417</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215</v>
      </c>
      <c r="B38" s="646" t="s">
        <v>424</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216</v>
      </c>
      <c r="B39" s="662" t="s">
        <v>577</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270</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217</v>
      </c>
      <c r="B43" s="647" t="s">
        <v>544</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218</v>
      </c>
      <c r="B44" s="646" t="s">
        <v>545</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219</v>
      </c>
      <c r="B45" s="646" t="s">
        <v>418</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220</v>
      </c>
      <c r="B46" s="646" t="s">
        <v>423</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221</v>
      </c>
      <c r="B47" s="646" t="s">
        <v>420</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222</v>
      </c>
      <c r="B48" s="647" t="s">
        <v>546</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223</v>
      </c>
      <c r="B49" s="646" t="s">
        <v>547</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224</v>
      </c>
      <c r="B50" s="646" t="s">
        <v>425</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225</v>
      </c>
      <c r="B51" s="662" t="s">
        <v>578</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271</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226</v>
      </c>
      <c r="B55" s="662" t="s">
        <v>426</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227</v>
      </c>
      <c r="B56" s="662" t="s">
        <v>427</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228</v>
      </c>
      <c r="B57" s="662" t="s">
        <v>428</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229</v>
      </c>
      <c r="B58" s="662" t="s">
        <v>180</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230</v>
      </c>
      <c r="B59" s="662" t="s">
        <v>429</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231</v>
      </c>
      <c r="B60" s="662" t="s">
        <v>430</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232</v>
      </c>
      <c r="B61" s="662" t="s">
        <v>431</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233</v>
      </c>
      <c r="B62" s="662" t="s">
        <v>432</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234</v>
      </c>
      <c r="B63" s="662" t="s">
        <v>414</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272</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235</v>
      </c>
      <c r="B67" s="662" t="s">
        <v>433</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236</v>
      </c>
      <c r="B68" s="662" t="s">
        <v>434</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237</v>
      </c>
      <c r="B69" s="662" t="s">
        <v>435</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238</v>
      </c>
      <c r="B70" s="662" t="s">
        <v>87</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239</v>
      </c>
      <c r="B71" s="662" t="s">
        <v>436</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240</v>
      </c>
      <c r="B72" s="662" t="s">
        <v>437</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241</v>
      </c>
      <c r="B73" s="662" t="s">
        <v>438</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242</v>
      </c>
      <c r="B74" s="662" t="s">
        <v>439</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243</v>
      </c>
      <c r="B75" s="662" t="s">
        <v>415</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273</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244</v>
      </c>
      <c r="B79" s="662" t="s">
        <v>181</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245</v>
      </c>
      <c r="B80" s="662" t="s">
        <v>440</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246</v>
      </c>
      <c r="B81" s="662" t="s">
        <v>182</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247</v>
      </c>
      <c r="B82" s="662" t="s">
        <v>186</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248</v>
      </c>
      <c r="B83" s="662" t="s">
        <v>441</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249</v>
      </c>
      <c r="B84" s="662" t="s">
        <v>442</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250</v>
      </c>
      <c r="B85" s="662" t="s">
        <v>183</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251</v>
      </c>
      <c r="B86" s="662" t="s">
        <v>443</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252</v>
      </c>
      <c r="B87" s="662" t="s">
        <v>416</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274</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253</v>
      </c>
      <c r="B91" s="662" t="s">
        <v>174</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254</v>
      </c>
      <c r="B92" s="662" t="s">
        <v>184</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255</v>
      </c>
      <c r="B93" s="662" t="s">
        <v>444</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256</v>
      </c>
      <c r="B94" s="662" t="s">
        <v>445</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257</v>
      </c>
      <c r="B95" s="662" t="s">
        <v>187</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258</v>
      </c>
      <c r="B96" s="662" t="s">
        <v>188</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259</v>
      </c>
      <c r="B97" s="662" t="s">
        <v>190</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260</v>
      </c>
      <c r="B98" s="662" t="s">
        <v>446</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261</v>
      </c>
      <c r="B99" s="662" t="s">
        <v>189</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305</v>
      </c>
      <c r="B1" s="87" t="s">
        <v>81</v>
      </c>
      <c r="C1" s="87" t="s">
        <v>82</v>
      </c>
      <c r="D1" s="86" t="s">
        <v>306</v>
      </c>
      <c r="E1" s="87" t="s">
        <v>81</v>
      </c>
      <c r="F1" s="87" t="s">
        <v>82</v>
      </c>
    </row>
    <row r="2" spans="1:6">
      <c r="A2" s="92" t="s">
        <v>583</v>
      </c>
      <c r="B2" s="88">
        <v>-500</v>
      </c>
      <c r="C2" s="384">
        <v>500</v>
      </c>
      <c r="D2" s="92" t="s">
        <v>582</v>
      </c>
      <c r="E2" s="88">
        <v>-500</v>
      </c>
      <c r="F2" s="384">
        <v>1500</v>
      </c>
    </row>
    <row r="3" spans="1:6">
      <c r="A3" s="92" t="s">
        <v>264</v>
      </c>
      <c r="B3" s="89">
        <v>-210</v>
      </c>
      <c r="C3" s="89">
        <v>-190</v>
      </c>
      <c r="D3" s="92" t="s">
        <v>264</v>
      </c>
      <c r="E3" s="89">
        <v>-210</v>
      </c>
      <c r="F3" s="89">
        <v>-190</v>
      </c>
    </row>
    <row r="5" spans="1:6">
      <c r="A5" s="86" t="s">
        <v>305</v>
      </c>
      <c r="B5" s="87" t="s">
        <v>81</v>
      </c>
      <c r="C5" s="87" t="s">
        <v>82</v>
      </c>
      <c r="D5" s="86" t="s">
        <v>306</v>
      </c>
      <c r="E5" s="87" t="s">
        <v>81</v>
      </c>
      <c r="F5" s="87" t="s">
        <v>82</v>
      </c>
    </row>
    <row r="6" spans="1:6">
      <c r="A6" s="92" t="s">
        <v>275</v>
      </c>
      <c r="B6" s="89">
        <v>-1000</v>
      </c>
      <c r="C6" s="89">
        <v>0</v>
      </c>
      <c r="D6" s="92" t="s">
        <v>580</v>
      </c>
      <c r="E6" s="89">
        <v>0</v>
      </c>
      <c r="F6" s="89">
        <v>2000</v>
      </c>
    </row>
    <row r="7" spans="1:6">
      <c r="E7" s="90"/>
      <c r="F7" s="90"/>
    </row>
    <row r="8" spans="1:6">
      <c r="A8" s="86" t="s">
        <v>305</v>
      </c>
      <c r="B8" s="87" t="s">
        <v>81</v>
      </c>
      <c r="C8" s="87" t="s">
        <v>82</v>
      </c>
      <c r="D8" s="86" t="s">
        <v>306</v>
      </c>
      <c r="E8" s="87" t="s">
        <v>81</v>
      </c>
      <c r="F8" s="87" t="s">
        <v>82</v>
      </c>
    </row>
    <row r="9" spans="1:6">
      <c r="A9" s="92" t="s">
        <v>265</v>
      </c>
      <c r="B9" s="89">
        <v>-1000</v>
      </c>
      <c r="C9" s="89">
        <v>1000</v>
      </c>
      <c r="D9" s="92" t="s">
        <v>581</v>
      </c>
      <c r="E9" s="89">
        <v>0</v>
      </c>
      <c r="F9" s="89">
        <v>2000</v>
      </c>
    </row>
    <row r="11" spans="1:6">
      <c r="A11" s="3" t="s">
        <v>262</v>
      </c>
    </row>
    <row r="12" spans="1:6">
      <c r="A12" s="3" t="s">
        <v>79</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H12" sqref="H12"/>
    </sheetView>
  </sheetViews>
  <sheetFormatPr defaultColWidth="10.28515625" defaultRowHeight="16.5"/>
  <cols>
    <col min="1" max="1" width="28.140625" style="857" customWidth="1"/>
    <col min="2" max="2" width="39.140625" style="857" customWidth="1"/>
    <col min="3" max="3" width="26.42578125" style="857" customWidth="1"/>
    <col min="4" max="4" width="23.85546875" style="857" customWidth="1"/>
    <col min="5" max="5" width="26.7109375" style="857" customWidth="1"/>
    <col min="6" max="6" width="23.7109375" style="857" customWidth="1"/>
    <col min="7" max="7" width="31.7109375" style="857" customWidth="1"/>
    <col min="8" max="8" width="19.85546875" style="857" customWidth="1"/>
    <col min="9" max="9" width="32.140625" style="857" customWidth="1"/>
    <col min="10" max="10" width="17.7109375" style="857" customWidth="1"/>
    <col min="11" max="11" width="21.7109375" style="857" customWidth="1"/>
    <col min="12" max="12" width="21.140625" style="857" customWidth="1"/>
    <col min="13" max="16384" width="10.28515625" style="857"/>
  </cols>
  <sheetData>
    <row r="1" spans="1:12" ht="33" thickBot="1">
      <c r="A1" s="853" t="s">
        <v>936</v>
      </c>
      <c r="B1" s="854"/>
      <c r="C1" s="855"/>
      <c r="D1" s="856"/>
      <c r="E1" s="856"/>
      <c r="F1" s="856"/>
    </row>
    <row r="2" spans="1:12" ht="34.5" thickTop="1" thickBot="1">
      <c r="A2" s="858" t="s">
        <v>689</v>
      </c>
      <c r="B2" s="859" t="s">
        <v>1050</v>
      </c>
      <c r="C2" s="860" t="s">
        <v>3</v>
      </c>
      <c r="D2" s="861" t="s">
        <v>1051</v>
      </c>
      <c r="E2" s="861" t="s">
        <v>797</v>
      </c>
      <c r="F2" s="862" t="s">
        <v>796</v>
      </c>
      <c r="G2" s="863" t="s">
        <v>2</v>
      </c>
      <c r="H2" s="864" t="s">
        <v>776</v>
      </c>
      <c r="I2" s="864" t="s">
        <v>4</v>
      </c>
      <c r="J2" s="865" t="s">
        <v>777</v>
      </c>
      <c r="K2" s="860" t="s">
        <v>740</v>
      </c>
      <c r="L2" s="866" t="s">
        <v>795</v>
      </c>
    </row>
    <row r="3" spans="1:12" ht="17.25" thickTop="1">
      <c r="A3" s="867" t="s">
        <v>29</v>
      </c>
      <c r="B3" s="1040" t="s">
        <v>1052</v>
      </c>
      <c r="C3" s="1053">
        <v>5500</v>
      </c>
      <c r="D3" s="1059">
        <v>1584.65</v>
      </c>
      <c r="E3" s="868">
        <f t="shared" ref="E3:E20" si="0">C3-D3</f>
        <v>3915.35</v>
      </c>
      <c r="F3" s="869"/>
      <c r="G3" s="870" t="s">
        <v>659</v>
      </c>
      <c r="H3" s="869"/>
      <c r="I3" s="1151" t="s">
        <v>686</v>
      </c>
      <c r="J3" s="1156">
        <v>2</v>
      </c>
      <c r="K3" s="1151" t="s">
        <v>934</v>
      </c>
      <c r="L3" s="1171">
        <v>15</v>
      </c>
    </row>
    <row r="4" spans="1:12" ht="17.25" thickBot="1">
      <c r="A4" s="871" t="s">
        <v>30</v>
      </c>
      <c r="B4" s="1041" t="s">
        <v>1053</v>
      </c>
      <c r="C4" s="1054">
        <v>5500</v>
      </c>
      <c r="D4" s="1060">
        <v>1584.89</v>
      </c>
      <c r="E4" s="872">
        <f t="shared" si="0"/>
        <v>3915.1099999999997</v>
      </c>
      <c r="F4" s="873"/>
      <c r="G4" s="874">
        <f>F3-F4</f>
        <v>0</v>
      </c>
      <c r="H4" s="873"/>
      <c r="I4" s="1152"/>
      <c r="J4" s="1157"/>
      <c r="K4" s="1152"/>
      <c r="L4" s="1172"/>
    </row>
    <row r="5" spans="1:12" ht="17.25" thickTop="1">
      <c r="A5" s="867" t="s">
        <v>31</v>
      </c>
      <c r="B5" s="1057" t="s">
        <v>1054</v>
      </c>
      <c r="C5" s="1053">
        <v>5500</v>
      </c>
      <c r="D5" s="1061">
        <v>1568.07</v>
      </c>
      <c r="E5" s="868">
        <f t="shared" si="0"/>
        <v>3931.9300000000003</v>
      </c>
      <c r="F5" s="875"/>
      <c r="G5" s="876">
        <f>F3-F5</f>
        <v>0</v>
      </c>
      <c r="H5" s="875"/>
      <c r="I5" s="1152"/>
      <c r="J5" s="1157"/>
      <c r="K5" s="1152"/>
      <c r="L5" s="1172"/>
    </row>
    <row r="6" spans="1:12" ht="17.25" thickBot="1">
      <c r="A6" s="871" t="s">
        <v>32</v>
      </c>
      <c r="B6" s="1058" t="s">
        <v>1055</v>
      </c>
      <c r="C6" s="1054">
        <v>5500</v>
      </c>
      <c r="D6" s="1062">
        <v>1568.56</v>
      </c>
      <c r="E6" s="872">
        <f t="shared" si="0"/>
        <v>3931.44</v>
      </c>
      <c r="F6" s="877"/>
      <c r="G6" s="878">
        <f>F5-F6</f>
        <v>0</v>
      </c>
      <c r="H6" s="877"/>
      <c r="I6" s="1152"/>
      <c r="J6" s="1157"/>
      <c r="K6" s="1152"/>
      <c r="L6" s="1172"/>
    </row>
    <row r="7" spans="1:12" ht="17.25" thickTop="1">
      <c r="A7" s="867" t="s">
        <v>33</v>
      </c>
      <c r="B7" s="1040" t="s">
        <v>1056</v>
      </c>
      <c r="C7" s="1053">
        <v>5500</v>
      </c>
      <c r="D7" s="1059">
        <v>1587.24</v>
      </c>
      <c r="E7" s="868">
        <f t="shared" si="0"/>
        <v>3912.76</v>
      </c>
      <c r="F7" s="869"/>
      <c r="G7" s="870">
        <f>F3-F7</f>
        <v>0</v>
      </c>
      <c r="H7" s="869"/>
      <c r="I7" s="1152"/>
      <c r="J7" s="1157"/>
      <c r="K7" s="1152"/>
      <c r="L7" s="1172"/>
    </row>
    <row r="8" spans="1:12" ht="17.25" thickBot="1">
      <c r="A8" s="871" t="s">
        <v>34</v>
      </c>
      <c r="B8" s="1041" t="s">
        <v>1057</v>
      </c>
      <c r="C8" s="1054">
        <v>5500</v>
      </c>
      <c r="D8" s="1060">
        <v>1587.21</v>
      </c>
      <c r="E8" s="872">
        <f t="shared" si="0"/>
        <v>3912.79</v>
      </c>
      <c r="F8" s="873"/>
      <c r="G8" s="874">
        <f>F7-F8</f>
        <v>0</v>
      </c>
      <c r="H8" s="873"/>
      <c r="I8" s="1152"/>
      <c r="J8" s="1157"/>
      <c r="K8" s="1152"/>
      <c r="L8" s="1172"/>
    </row>
    <row r="9" spans="1:12" ht="17.25" thickTop="1">
      <c r="A9" s="867" t="s">
        <v>35</v>
      </c>
      <c r="B9" s="1057" t="s">
        <v>1058</v>
      </c>
      <c r="C9" s="1053">
        <v>5500</v>
      </c>
      <c r="D9" s="1059">
        <v>1662.92</v>
      </c>
      <c r="E9" s="868">
        <f t="shared" si="0"/>
        <v>3837.08</v>
      </c>
      <c r="F9" s="869"/>
      <c r="G9" s="870">
        <f>F5-F9</f>
        <v>0</v>
      </c>
      <c r="H9" s="869"/>
      <c r="I9" s="1152"/>
      <c r="J9" s="1157"/>
      <c r="K9" s="1152"/>
      <c r="L9" s="1172"/>
    </row>
    <row r="10" spans="1:12" ht="17.25" thickBot="1">
      <c r="A10" s="871" t="s">
        <v>36</v>
      </c>
      <c r="B10" s="1058" t="s">
        <v>1059</v>
      </c>
      <c r="C10" s="1054">
        <v>5500</v>
      </c>
      <c r="D10" s="1060">
        <v>1662.54</v>
      </c>
      <c r="E10" s="872">
        <f t="shared" si="0"/>
        <v>3837.46</v>
      </c>
      <c r="F10" s="873"/>
      <c r="G10" s="874">
        <f>F9-F10</f>
        <v>0</v>
      </c>
      <c r="H10" s="873"/>
      <c r="I10" s="1152"/>
      <c r="J10" s="1157"/>
      <c r="K10" s="1152"/>
      <c r="L10" s="1172"/>
    </row>
    <row r="11" spans="1:12" ht="17.25" thickTop="1">
      <c r="A11" s="867" t="s">
        <v>41</v>
      </c>
      <c r="B11" s="1040" t="s">
        <v>919</v>
      </c>
      <c r="C11" s="1053"/>
      <c r="D11" s="1059"/>
      <c r="E11" s="868">
        <f t="shared" si="0"/>
        <v>0</v>
      </c>
      <c r="F11" s="869"/>
      <c r="G11" s="870">
        <f>F7-F11</f>
        <v>0</v>
      </c>
      <c r="H11" s="869"/>
      <c r="I11" s="1152"/>
      <c r="J11" s="1157"/>
      <c r="K11" s="1152"/>
      <c r="L11" s="1172"/>
    </row>
    <row r="12" spans="1:12" ht="17.25" thickBot="1">
      <c r="A12" s="871" t="s">
        <v>42</v>
      </c>
      <c r="B12" s="1058" t="s">
        <v>919</v>
      </c>
      <c r="C12" s="1054"/>
      <c r="D12" s="1062"/>
      <c r="E12" s="872">
        <f t="shared" si="0"/>
        <v>0</v>
      </c>
      <c r="F12" s="877"/>
      <c r="G12" s="878">
        <f>F11-F12</f>
        <v>0</v>
      </c>
      <c r="H12" s="877"/>
      <c r="I12" s="1152"/>
      <c r="J12" s="1157"/>
      <c r="K12" s="1152"/>
      <c r="L12" s="1172"/>
    </row>
    <row r="13" spans="1:12" ht="17.25" thickTop="1">
      <c r="A13" s="867" t="s">
        <v>37</v>
      </c>
      <c r="B13" s="1040" t="s">
        <v>919</v>
      </c>
      <c r="C13" s="1053"/>
      <c r="D13" s="1059"/>
      <c r="E13" s="868">
        <f t="shared" si="0"/>
        <v>0</v>
      </c>
      <c r="F13" s="869"/>
      <c r="G13" s="870">
        <f>F7-F13</f>
        <v>0</v>
      </c>
      <c r="H13" s="869"/>
      <c r="I13" s="1152"/>
      <c r="J13" s="1157"/>
      <c r="K13" s="1152"/>
      <c r="L13" s="1172"/>
    </row>
    <row r="14" spans="1:12" ht="17.25" thickBot="1">
      <c r="A14" s="871" t="s">
        <v>38</v>
      </c>
      <c r="B14" s="1041" t="s">
        <v>919</v>
      </c>
      <c r="C14" s="1054"/>
      <c r="D14" s="1060"/>
      <c r="E14" s="872">
        <f t="shared" si="0"/>
        <v>0</v>
      </c>
      <c r="F14" s="873"/>
      <c r="G14" s="874">
        <f>F13-F14</f>
        <v>0</v>
      </c>
      <c r="H14" s="873"/>
      <c r="I14" s="1152"/>
      <c r="J14" s="1157"/>
      <c r="K14" s="1152"/>
      <c r="L14" s="1172"/>
    </row>
    <row r="15" spans="1:12" ht="17.25" thickTop="1">
      <c r="A15" s="867" t="s">
        <v>39</v>
      </c>
      <c r="B15" s="1040" t="s">
        <v>919</v>
      </c>
      <c r="C15" s="1053"/>
      <c r="D15" s="1059"/>
      <c r="E15" s="868">
        <f t="shared" si="0"/>
        <v>0</v>
      </c>
      <c r="F15" s="869"/>
      <c r="G15" s="870">
        <f>F9-F15</f>
        <v>0</v>
      </c>
      <c r="H15" s="869"/>
      <c r="I15" s="1152"/>
      <c r="J15" s="1157"/>
      <c r="K15" s="1152"/>
      <c r="L15" s="1172"/>
    </row>
    <row r="16" spans="1:12" ht="17.25" thickBot="1">
      <c r="A16" s="871" t="s">
        <v>40</v>
      </c>
      <c r="B16" s="1041" t="s">
        <v>919</v>
      </c>
      <c r="C16" s="1054"/>
      <c r="D16" s="1060"/>
      <c r="E16" s="872">
        <f t="shared" si="0"/>
        <v>0</v>
      </c>
      <c r="F16" s="873"/>
      <c r="G16" s="874">
        <f>F15-F16</f>
        <v>0</v>
      </c>
      <c r="H16" s="873"/>
      <c r="I16" s="1153"/>
      <c r="J16" s="1158"/>
      <c r="K16" s="1153"/>
      <c r="L16" s="1173"/>
    </row>
    <row r="17" spans="1:12" s="881" customFormat="1" ht="17.25" thickTop="1">
      <c r="A17" s="1056" t="s">
        <v>44</v>
      </c>
      <c r="B17" s="1040" t="s">
        <v>1060</v>
      </c>
      <c r="C17" s="1053">
        <v>13000</v>
      </c>
      <c r="D17" s="1059">
        <v>3405.64</v>
      </c>
      <c r="E17" s="868">
        <f t="shared" si="0"/>
        <v>9594.36</v>
      </c>
      <c r="F17" s="869"/>
      <c r="G17" s="870" t="s">
        <v>659</v>
      </c>
      <c r="H17" s="869"/>
      <c r="I17" s="1154" t="s">
        <v>937</v>
      </c>
      <c r="J17" s="1168">
        <v>2</v>
      </c>
      <c r="K17" s="1163" t="s">
        <v>737</v>
      </c>
      <c r="L17" s="1161">
        <v>30</v>
      </c>
    </row>
    <row r="18" spans="1:12" s="881" customFormat="1" ht="17.25" thickBot="1">
      <c r="A18" s="871" t="s">
        <v>43</v>
      </c>
      <c r="B18" s="1041" t="s">
        <v>1061</v>
      </c>
      <c r="C18" s="1054">
        <v>13000</v>
      </c>
      <c r="D18" s="1060">
        <v>3406.57</v>
      </c>
      <c r="E18" s="872">
        <f t="shared" si="0"/>
        <v>9593.43</v>
      </c>
      <c r="F18" s="873"/>
      <c r="G18" s="874">
        <f>F17-F18</f>
        <v>0</v>
      </c>
      <c r="H18" s="873"/>
      <c r="I18" s="1155"/>
      <c r="J18" s="1169"/>
      <c r="K18" s="1164"/>
      <c r="L18" s="1162"/>
    </row>
    <row r="19" spans="1:12" s="881" customFormat="1" ht="17.25" thickTop="1">
      <c r="A19" s="1056" t="s">
        <v>44</v>
      </c>
      <c r="B19" s="1040" t="s">
        <v>1062</v>
      </c>
      <c r="C19" s="1055">
        <v>9000</v>
      </c>
      <c r="D19" s="1063">
        <v>3125.58</v>
      </c>
      <c r="E19" s="883">
        <f t="shared" si="0"/>
        <v>5874.42</v>
      </c>
      <c r="F19" s="884"/>
      <c r="G19" s="885" t="s">
        <v>659</v>
      </c>
      <c r="H19" s="884"/>
      <c r="I19" s="1170" t="s">
        <v>687</v>
      </c>
      <c r="J19" s="1159">
        <v>2</v>
      </c>
      <c r="K19" s="1163" t="s">
        <v>934</v>
      </c>
      <c r="L19" s="1161">
        <v>15</v>
      </c>
    </row>
    <row r="20" spans="1:12" s="881" customFormat="1" ht="17.25" thickBot="1">
      <c r="A20" s="871" t="s">
        <v>43</v>
      </c>
      <c r="B20" s="1041" t="s">
        <v>1063</v>
      </c>
      <c r="C20" s="1054">
        <v>9000</v>
      </c>
      <c r="D20" s="1064">
        <v>3126.29</v>
      </c>
      <c r="E20" s="887">
        <f t="shared" si="0"/>
        <v>5873.71</v>
      </c>
      <c r="F20" s="888"/>
      <c r="G20" s="889">
        <f>F19-F20</f>
        <v>0</v>
      </c>
      <c r="H20" s="888"/>
      <c r="I20" s="1165"/>
      <c r="J20" s="1160"/>
      <c r="K20" s="1165"/>
      <c r="L20" s="1162"/>
    </row>
    <row r="21" spans="1:12" ht="18" thickTop="1" thickBot="1"/>
    <row r="22" spans="1:12" ht="34.5" thickTop="1" thickBot="1">
      <c r="A22" s="858" t="s">
        <v>689</v>
      </c>
      <c r="B22" s="859" t="s">
        <v>1050</v>
      </c>
      <c r="C22" s="860" t="s">
        <v>3</v>
      </c>
      <c r="D22" s="861" t="s">
        <v>1051</v>
      </c>
      <c r="E22" s="861" t="s">
        <v>798</v>
      </c>
      <c r="F22" s="862" t="s">
        <v>796</v>
      </c>
      <c r="G22" s="863" t="s">
        <v>2</v>
      </c>
      <c r="H22" s="864" t="s">
        <v>776</v>
      </c>
      <c r="I22" s="864" t="s">
        <v>4</v>
      </c>
      <c r="J22" s="865" t="s">
        <v>777</v>
      </c>
      <c r="K22" s="860" t="s">
        <v>740</v>
      </c>
      <c r="L22" s="866" t="s">
        <v>77</v>
      </c>
    </row>
    <row r="23" spans="1:12" ht="17.25" thickTop="1">
      <c r="A23" s="867" t="s">
        <v>45</v>
      </c>
      <c r="B23" s="831" t="s">
        <v>1064</v>
      </c>
      <c r="C23" s="1053">
        <v>5500</v>
      </c>
      <c r="D23" s="1059">
        <v>1900.48</v>
      </c>
      <c r="E23" s="868">
        <f t="shared" ref="E23:E34" si="1">C23-D23</f>
        <v>3599.52</v>
      </c>
      <c r="F23" s="869"/>
      <c r="G23" s="870" t="s">
        <v>659</v>
      </c>
      <c r="H23" s="869"/>
      <c r="I23" s="1151" t="s">
        <v>938</v>
      </c>
      <c r="J23" s="1156">
        <v>2</v>
      </c>
      <c r="K23" s="1151" t="s">
        <v>934</v>
      </c>
      <c r="L23" s="1166">
        <v>15</v>
      </c>
    </row>
    <row r="24" spans="1:12" ht="17.25" thickBot="1">
      <c r="A24" s="871" t="s">
        <v>46</v>
      </c>
      <c r="B24" s="836" t="s">
        <v>1065</v>
      </c>
      <c r="C24" s="1054">
        <v>5500</v>
      </c>
      <c r="D24" s="1060">
        <v>1900.63</v>
      </c>
      <c r="E24" s="872">
        <f t="shared" si="1"/>
        <v>3599.37</v>
      </c>
      <c r="F24" s="873"/>
      <c r="G24" s="874">
        <f>F23-F24</f>
        <v>0</v>
      </c>
      <c r="H24" s="873"/>
      <c r="I24" s="1152"/>
      <c r="J24" s="1157"/>
      <c r="K24" s="1152"/>
      <c r="L24" s="1167"/>
    </row>
    <row r="25" spans="1:12" ht="17.25" thickTop="1">
      <c r="A25" s="867" t="s">
        <v>47</v>
      </c>
      <c r="B25" s="831" t="s">
        <v>1066</v>
      </c>
      <c r="C25" s="1053">
        <v>5500</v>
      </c>
      <c r="D25" s="1061">
        <v>1987.98</v>
      </c>
      <c r="E25" s="868">
        <f t="shared" si="1"/>
        <v>3512.02</v>
      </c>
      <c r="F25" s="875"/>
      <c r="G25" s="876">
        <f>F23-F25</f>
        <v>0</v>
      </c>
      <c r="H25" s="875"/>
      <c r="I25" s="1152"/>
      <c r="J25" s="1157"/>
      <c r="K25" s="1152"/>
      <c r="L25" s="1167"/>
    </row>
    <row r="26" spans="1:12" ht="17.25" thickBot="1">
      <c r="A26" s="871" t="s">
        <v>48</v>
      </c>
      <c r="B26" s="836" t="s">
        <v>1067</v>
      </c>
      <c r="C26" s="1054">
        <v>5500</v>
      </c>
      <c r="D26" s="1062">
        <v>1988.18</v>
      </c>
      <c r="E26" s="872">
        <f t="shared" si="1"/>
        <v>3511.8199999999997</v>
      </c>
      <c r="F26" s="877"/>
      <c r="G26" s="878">
        <f>F25-F26</f>
        <v>0</v>
      </c>
      <c r="H26" s="877"/>
      <c r="I26" s="1152"/>
      <c r="J26" s="1157"/>
      <c r="K26" s="1152"/>
      <c r="L26" s="1167"/>
    </row>
    <row r="27" spans="1:12" ht="17.25" thickTop="1">
      <c r="A27" s="867" t="s">
        <v>49</v>
      </c>
      <c r="B27" s="831" t="s">
        <v>1068</v>
      </c>
      <c r="C27" s="1053">
        <v>5500</v>
      </c>
      <c r="D27" s="1059">
        <v>1987.69</v>
      </c>
      <c r="E27" s="868">
        <f t="shared" si="1"/>
        <v>3512.31</v>
      </c>
      <c r="F27" s="869"/>
      <c r="G27" s="870">
        <f>F23-F27</f>
        <v>0</v>
      </c>
      <c r="H27" s="869"/>
      <c r="I27" s="1152"/>
      <c r="J27" s="1157"/>
      <c r="K27" s="1152"/>
      <c r="L27" s="1167"/>
    </row>
    <row r="28" spans="1:12" ht="17.25" thickBot="1">
      <c r="A28" s="871" t="s">
        <v>50</v>
      </c>
      <c r="B28" s="836" t="s">
        <v>1069</v>
      </c>
      <c r="C28" s="1054">
        <v>5500</v>
      </c>
      <c r="D28" s="1060">
        <v>1988.2</v>
      </c>
      <c r="E28" s="872">
        <f t="shared" si="1"/>
        <v>3511.8</v>
      </c>
      <c r="F28" s="873"/>
      <c r="G28" s="874">
        <f>F27-F28</f>
        <v>0</v>
      </c>
      <c r="H28" s="873"/>
      <c r="I28" s="1152"/>
      <c r="J28" s="1157"/>
      <c r="K28" s="1152"/>
      <c r="L28" s="1167"/>
    </row>
    <row r="29" spans="1:12" ht="17.25" thickTop="1">
      <c r="A29" s="867" t="s">
        <v>51</v>
      </c>
      <c r="B29" s="831" t="s">
        <v>1070</v>
      </c>
      <c r="C29" s="1053">
        <v>5500</v>
      </c>
      <c r="D29" s="1061">
        <v>1988.32</v>
      </c>
      <c r="E29" s="868">
        <f t="shared" si="1"/>
        <v>3511.6800000000003</v>
      </c>
      <c r="F29" s="875"/>
      <c r="G29" s="876">
        <f>F23-F29</f>
        <v>0</v>
      </c>
      <c r="H29" s="875"/>
      <c r="I29" s="1152"/>
      <c r="J29" s="1157"/>
      <c r="K29" s="1152"/>
      <c r="L29" s="1167"/>
    </row>
    <row r="30" spans="1:12" ht="17.25" thickBot="1">
      <c r="A30" s="871" t="s">
        <v>52</v>
      </c>
      <c r="B30" s="836" t="s">
        <v>1071</v>
      </c>
      <c r="C30" s="1054">
        <v>5500</v>
      </c>
      <c r="D30" s="1062">
        <v>1987.98</v>
      </c>
      <c r="E30" s="872">
        <f t="shared" si="1"/>
        <v>3512.02</v>
      </c>
      <c r="F30" s="877"/>
      <c r="G30" s="878">
        <f>F29-F30</f>
        <v>0</v>
      </c>
      <c r="H30" s="877"/>
      <c r="I30" s="1153"/>
      <c r="J30" s="1158"/>
      <c r="K30" s="1153"/>
      <c r="L30" s="1167"/>
    </row>
    <row r="31" spans="1:12" ht="17.25" thickTop="1">
      <c r="A31" s="1042" t="s">
        <v>684</v>
      </c>
      <c r="B31" s="831" t="s">
        <v>1072</v>
      </c>
      <c r="C31" s="1053">
        <v>13000</v>
      </c>
      <c r="D31" s="1059">
        <v>3697.42</v>
      </c>
      <c r="E31" s="868">
        <f t="shared" si="1"/>
        <v>9302.58</v>
      </c>
      <c r="F31" s="869"/>
      <c r="G31" s="870" t="s">
        <v>659</v>
      </c>
      <c r="H31" s="869"/>
      <c r="I31" s="1154" t="s">
        <v>937</v>
      </c>
      <c r="J31" s="1159">
        <v>2</v>
      </c>
      <c r="K31" s="1163" t="s">
        <v>737</v>
      </c>
      <c r="L31" s="1161">
        <v>30</v>
      </c>
    </row>
    <row r="32" spans="1:12" ht="17.25" thickBot="1">
      <c r="A32" s="1043" t="s">
        <v>685</v>
      </c>
      <c r="B32" s="836" t="s">
        <v>1073</v>
      </c>
      <c r="C32" s="1054">
        <v>13000</v>
      </c>
      <c r="D32" s="1060">
        <v>3697.49</v>
      </c>
      <c r="E32" s="872">
        <f t="shared" si="1"/>
        <v>9302.51</v>
      </c>
      <c r="F32" s="873"/>
      <c r="G32" s="874">
        <f>F31-F32</f>
        <v>0</v>
      </c>
      <c r="H32" s="873"/>
      <c r="I32" s="1155"/>
      <c r="J32" s="1160"/>
      <c r="K32" s="1164"/>
      <c r="L32" s="1162"/>
    </row>
    <row r="33" spans="1:12" ht="19.5" customHeight="1" thickTop="1">
      <c r="A33" s="867" t="s">
        <v>684</v>
      </c>
      <c r="B33" s="1040" t="s">
        <v>1074</v>
      </c>
      <c r="C33" s="1055">
        <v>9000</v>
      </c>
      <c r="D33" s="1063">
        <v>5178.83</v>
      </c>
      <c r="E33" s="868">
        <f t="shared" si="1"/>
        <v>3821.17</v>
      </c>
      <c r="F33" s="884"/>
      <c r="G33" s="885" t="s">
        <v>659</v>
      </c>
      <c r="H33" s="884"/>
      <c r="I33" s="1170" t="s">
        <v>687</v>
      </c>
      <c r="J33" s="1159">
        <v>2</v>
      </c>
      <c r="K33" s="1163" t="s">
        <v>934</v>
      </c>
      <c r="L33" s="1161">
        <v>15</v>
      </c>
    </row>
    <row r="34" spans="1:12" ht="17.25" thickBot="1">
      <c r="A34" s="871" t="s">
        <v>685</v>
      </c>
      <c r="B34" s="1041" t="s">
        <v>1075</v>
      </c>
      <c r="C34" s="1054">
        <v>9000</v>
      </c>
      <c r="D34" s="1064">
        <v>5178.49</v>
      </c>
      <c r="E34" s="872">
        <f t="shared" si="1"/>
        <v>3821.51</v>
      </c>
      <c r="F34" s="888"/>
      <c r="G34" s="889">
        <f>F33-F34</f>
        <v>0</v>
      </c>
      <c r="H34" s="888"/>
      <c r="I34" s="1165"/>
      <c r="J34" s="1160"/>
      <c r="K34" s="1165"/>
      <c r="L34" s="1162"/>
    </row>
    <row r="35" spans="1:12" ht="18" thickTop="1" thickBot="1"/>
    <row r="36" spans="1:12" ht="34.5" thickTop="1" thickBot="1">
      <c r="A36" s="1044" t="s">
        <v>689</v>
      </c>
      <c r="B36" s="1049" t="s">
        <v>1050</v>
      </c>
      <c r="C36" s="860" t="s">
        <v>3</v>
      </c>
      <c r="D36" s="861" t="s">
        <v>1051</v>
      </c>
      <c r="E36" s="860" t="s">
        <v>798</v>
      </c>
      <c r="F36" s="862" t="s">
        <v>796</v>
      </c>
      <c r="G36" s="863" t="s">
        <v>2</v>
      </c>
      <c r="H36" s="864" t="s">
        <v>776</v>
      </c>
      <c r="I36" s="864" t="s">
        <v>4</v>
      </c>
      <c r="J36" s="865" t="s">
        <v>777</v>
      </c>
      <c r="K36" s="860" t="s">
        <v>740</v>
      </c>
      <c r="L36" s="866" t="s">
        <v>77</v>
      </c>
    </row>
    <row r="37" spans="1:12" ht="17.25" thickTop="1">
      <c r="A37" s="867" t="s">
        <v>53</v>
      </c>
      <c r="B37" s="831" t="s">
        <v>919</v>
      </c>
      <c r="C37" s="890"/>
      <c r="D37" s="1065"/>
      <c r="E37" s="894">
        <f t="shared" ref="E37:E48" si="2">C37-D37</f>
        <v>0</v>
      </c>
      <c r="F37" s="869"/>
      <c r="G37" s="870" t="s">
        <v>659</v>
      </c>
      <c r="H37" s="869"/>
      <c r="I37" s="1176" t="s">
        <v>686</v>
      </c>
      <c r="J37" s="1178">
        <v>2</v>
      </c>
      <c r="K37" s="1151" t="s">
        <v>934</v>
      </c>
      <c r="L37" s="1166">
        <v>15</v>
      </c>
    </row>
    <row r="38" spans="1:12" ht="17.25" thickBot="1">
      <c r="A38" s="871" t="s">
        <v>54</v>
      </c>
      <c r="B38" s="836" t="s">
        <v>919</v>
      </c>
      <c r="C38" s="891"/>
      <c r="D38" s="1066"/>
      <c r="E38" s="895">
        <f t="shared" si="2"/>
        <v>0</v>
      </c>
      <c r="F38" s="873"/>
      <c r="G38" s="874">
        <f>F37-F38</f>
        <v>0</v>
      </c>
      <c r="H38" s="873"/>
      <c r="I38" s="1177"/>
      <c r="J38" s="1179"/>
      <c r="K38" s="1152"/>
      <c r="L38" s="1167"/>
    </row>
    <row r="39" spans="1:12" ht="17.25" thickTop="1">
      <c r="A39" s="867" t="s">
        <v>55</v>
      </c>
      <c r="B39" s="1050" t="s">
        <v>919</v>
      </c>
      <c r="C39" s="890"/>
      <c r="D39" s="1067"/>
      <c r="E39" s="894">
        <f t="shared" si="2"/>
        <v>0</v>
      </c>
      <c r="F39" s="875"/>
      <c r="G39" s="876">
        <f>F37-F39</f>
        <v>0</v>
      </c>
      <c r="H39" s="875"/>
      <c r="I39" s="1177"/>
      <c r="J39" s="1179"/>
      <c r="K39" s="1152"/>
      <c r="L39" s="1167"/>
    </row>
    <row r="40" spans="1:12" ht="17.25" thickBot="1">
      <c r="A40" s="871" t="s">
        <v>56</v>
      </c>
      <c r="B40" s="1051" t="s">
        <v>919</v>
      </c>
      <c r="C40" s="891"/>
      <c r="D40" s="1068"/>
      <c r="E40" s="895">
        <f t="shared" si="2"/>
        <v>0</v>
      </c>
      <c r="F40" s="877"/>
      <c r="G40" s="878">
        <f>F39-F40</f>
        <v>0</v>
      </c>
      <c r="H40" s="877"/>
      <c r="I40" s="1177"/>
      <c r="J40" s="1179"/>
      <c r="K40" s="1152"/>
      <c r="L40" s="1167"/>
    </row>
    <row r="41" spans="1:12" ht="17.25" thickTop="1">
      <c r="A41" s="867" t="s">
        <v>57</v>
      </c>
      <c r="B41" s="831" t="s">
        <v>919</v>
      </c>
      <c r="C41" s="890"/>
      <c r="D41" s="1065"/>
      <c r="E41" s="894">
        <f t="shared" si="2"/>
        <v>0</v>
      </c>
      <c r="F41" s="869"/>
      <c r="G41" s="870">
        <f>F37-F41</f>
        <v>0</v>
      </c>
      <c r="H41" s="869"/>
      <c r="I41" s="1177"/>
      <c r="J41" s="1179"/>
      <c r="K41" s="1152"/>
      <c r="L41" s="1167"/>
    </row>
    <row r="42" spans="1:12" ht="17.25" thickBot="1">
      <c r="A42" s="871" t="s">
        <v>58</v>
      </c>
      <c r="B42" s="836" t="s">
        <v>919</v>
      </c>
      <c r="C42" s="891"/>
      <c r="D42" s="1066"/>
      <c r="E42" s="895">
        <f t="shared" si="2"/>
        <v>0</v>
      </c>
      <c r="F42" s="873"/>
      <c r="G42" s="874">
        <f>F41-F42</f>
        <v>0</v>
      </c>
      <c r="H42" s="873"/>
      <c r="I42" s="1177"/>
      <c r="J42" s="1179"/>
      <c r="K42" s="1152"/>
      <c r="L42" s="1167"/>
    </row>
    <row r="43" spans="1:12" ht="17.25" thickTop="1">
      <c r="A43" s="867" t="s">
        <v>59</v>
      </c>
      <c r="B43" s="1050" t="s">
        <v>919</v>
      </c>
      <c r="C43" s="890"/>
      <c r="D43" s="1067"/>
      <c r="E43" s="894">
        <f t="shared" si="2"/>
        <v>0</v>
      </c>
      <c r="F43" s="875"/>
      <c r="G43" s="876">
        <f>F37-F43</f>
        <v>0</v>
      </c>
      <c r="H43" s="875"/>
      <c r="I43" s="1177"/>
      <c r="J43" s="1179"/>
      <c r="K43" s="1152"/>
      <c r="L43" s="1167"/>
    </row>
    <row r="44" spans="1:12" ht="17.25" thickBot="1">
      <c r="A44" s="871" t="s">
        <v>60</v>
      </c>
      <c r="B44" s="1051" t="s">
        <v>919</v>
      </c>
      <c r="C44" s="891"/>
      <c r="D44" s="1068"/>
      <c r="E44" s="895">
        <f t="shared" si="2"/>
        <v>0</v>
      </c>
      <c r="F44" s="877"/>
      <c r="G44" s="878">
        <f>F43-F44</f>
        <v>0</v>
      </c>
      <c r="H44" s="877"/>
      <c r="I44" s="1177"/>
      <c r="J44" s="1179"/>
      <c r="K44" s="1153"/>
      <c r="L44" s="1167"/>
    </row>
    <row r="45" spans="1:12" ht="17.25" thickTop="1">
      <c r="A45" s="1045" t="s">
        <v>62</v>
      </c>
      <c r="B45" s="831" t="s">
        <v>919</v>
      </c>
      <c r="C45" s="890"/>
      <c r="D45" s="879"/>
      <c r="E45" s="894">
        <f t="shared" si="2"/>
        <v>0</v>
      </c>
      <c r="F45" s="869"/>
      <c r="G45" s="870" t="s">
        <v>659</v>
      </c>
      <c r="H45" s="869"/>
      <c r="I45" s="1154" t="s">
        <v>937</v>
      </c>
      <c r="J45" s="1174">
        <v>2</v>
      </c>
      <c r="K45" s="1163" t="s">
        <v>737</v>
      </c>
      <c r="L45" s="1161">
        <v>30</v>
      </c>
    </row>
    <row r="46" spans="1:12" ht="17.25" thickBot="1">
      <c r="A46" s="1046" t="s">
        <v>61</v>
      </c>
      <c r="B46" s="836" t="s">
        <v>919</v>
      </c>
      <c r="C46" s="891"/>
      <c r="D46" s="880"/>
      <c r="E46" s="895">
        <f t="shared" si="2"/>
        <v>0</v>
      </c>
      <c r="F46" s="873"/>
      <c r="G46" s="874">
        <f>F45-F46</f>
        <v>0</v>
      </c>
      <c r="H46" s="873"/>
      <c r="I46" s="1155"/>
      <c r="J46" s="1175"/>
      <c r="K46" s="1164"/>
      <c r="L46" s="1162"/>
    </row>
    <row r="47" spans="1:12" ht="17.25" thickTop="1">
      <c r="A47" s="1047" t="s">
        <v>62</v>
      </c>
      <c r="B47" s="1040" t="s">
        <v>919</v>
      </c>
      <c r="C47" s="892"/>
      <c r="D47" s="882"/>
      <c r="E47" s="896">
        <f t="shared" si="2"/>
        <v>0</v>
      </c>
      <c r="F47" s="869"/>
      <c r="G47" s="870" t="s">
        <v>659</v>
      </c>
      <c r="H47" s="869"/>
      <c r="I47" s="1154" t="s">
        <v>687</v>
      </c>
      <c r="J47" s="1174">
        <v>2</v>
      </c>
      <c r="K47" s="1163" t="s">
        <v>934</v>
      </c>
      <c r="L47" s="1161">
        <v>15</v>
      </c>
    </row>
    <row r="48" spans="1:12" ht="17.25" thickBot="1">
      <c r="A48" s="1048" t="s">
        <v>61</v>
      </c>
      <c r="B48" s="1052" t="s">
        <v>919</v>
      </c>
      <c r="C48" s="893"/>
      <c r="D48" s="886"/>
      <c r="E48" s="897">
        <f t="shared" si="2"/>
        <v>0</v>
      </c>
      <c r="F48" s="873"/>
      <c r="G48" s="874">
        <f>F47-F48</f>
        <v>0</v>
      </c>
      <c r="H48" s="873"/>
      <c r="I48" s="1155"/>
      <c r="J48" s="1175"/>
      <c r="K48" s="1165"/>
      <c r="L48" s="1162"/>
    </row>
    <row r="49" spans="1:12" ht="17.25" thickTop="1">
      <c r="A49" s="898"/>
      <c r="B49" s="899"/>
      <c r="C49" s="900"/>
      <c r="D49" s="901"/>
      <c r="E49" s="902"/>
      <c r="F49" s="903"/>
      <c r="G49" s="904"/>
      <c r="H49" s="905"/>
      <c r="I49" s="905"/>
      <c r="J49" s="905"/>
      <c r="K49" s="904"/>
      <c r="L49" s="906"/>
    </row>
  </sheetData>
  <sheetProtection password="AAE5" sheet="1" objects="1" scenarios="1" selectLockedCells="1"/>
  <mergeCells count="36">
    <mergeCell ref="I47:I48"/>
    <mergeCell ref="J45:J46"/>
    <mergeCell ref="J47:J48"/>
    <mergeCell ref="I33:I34"/>
    <mergeCell ref="J33:J34"/>
    <mergeCell ref="I37:I44"/>
    <mergeCell ref="J37:J44"/>
    <mergeCell ref="I45:I46"/>
    <mergeCell ref="K3:K16"/>
    <mergeCell ref="K23:K30"/>
    <mergeCell ref="K17:K18"/>
    <mergeCell ref="L3:L16"/>
    <mergeCell ref="L17:L18"/>
    <mergeCell ref="K19:K20"/>
    <mergeCell ref="L19:L20"/>
    <mergeCell ref="L23:L30"/>
    <mergeCell ref="I3:I16"/>
    <mergeCell ref="I17:I18"/>
    <mergeCell ref="J3:J16"/>
    <mergeCell ref="J17:J18"/>
    <mergeCell ref="I19:I20"/>
    <mergeCell ref="J19:J20"/>
    <mergeCell ref="K47:K48"/>
    <mergeCell ref="L47:L48"/>
    <mergeCell ref="K33:K34"/>
    <mergeCell ref="L33:L34"/>
    <mergeCell ref="K37:K44"/>
    <mergeCell ref="L37:L44"/>
    <mergeCell ref="K45:K46"/>
    <mergeCell ref="L45:L46"/>
    <mergeCell ref="I23:I30"/>
    <mergeCell ref="I31:I32"/>
    <mergeCell ref="J23:J30"/>
    <mergeCell ref="J31:J32"/>
    <mergeCell ref="L31:L32"/>
    <mergeCell ref="K31:K32"/>
  </mergeCells>
  <phoneticPr fontId="45" type="noConversion"/>
  <conditionalFormatting sqref="F49 H3:H20 H23:H34 H37:H48">
    <cfRule type="cellIs" dxfId="394" priority="31" stopIfTrue="1" operator="greaterThan">
      <formula>2</formula>
    </cfRule>
  </conditionalFormatting>
  <conditionalFormatting sqref="G39 G41 G43 G25 G27 G29 G5 G7 G9 G13 G15 G11">
    <cfRule type="cellIs" dxfId="393" priority="41" stopIfTrue="1" operator="notBetween">
      <formula>250</formula>
      <formula>-250</formula>
    </cfRule>
  </conditionalFormatting>
  <conditionalFormatting sqref="G38 G40 G42 G44 G24 G26 G28 G30 G6 G8 G14 G16 G10 G12">
    <cfRule type="cellIs" dxfId="392" priority="42" stopIfTrue="1" operator="notBetween">
      <formula>2</formula>
      <formula>-2</formula>
    </cfRule>
  </conditionalFormatting>
  <conditionalFormatting sqref="G48 G34 G20">
    <cfRule type="cellIs" dxfId="391" priority="45" stopIfTrue="1" operator="notBetween">
      <formula>-2</formula>
      <formula>2</formula>
    </cfRule>
  </conditionalFormatting>
  <conditionalFormatting sqref="G46 G32">
    <cfRule type="cellIs" dxfId="390" priority="46" stopIfTrue="1" operator="notBetween">
      <formula>-100</formula>
      <formula>100</formula>
    </cfRule>
  </conditionalFormatting>
  <conditionalFormatting sqref="E49">
    <cfRule type="cellIs" dxfId="389" priority="35" stopIfTrue="1" operator="notBetween">
      <formula>-1000</formula>
      <formula>0</formula>
    </cfRule>
  </conditionalFormatting>
  <conditionalFormatting sqref="G4">
    <cfRule type="cellIs" dxfId="388" priority="33" stopIfTrue="1" operator="notBetween">
      <formula>5</formula>
      <formula>-5</formula>
    </cfRule>
  </conditionalFormatting>
  <conditionalFormatting sqref="F3">
    <cfRule type="cellIs" dxfId="387" priority="55" stopIfTrue="1" operator="greaterThan">
      <formula>$E$3</formula>
    </cfRule>
  </conditionalFormatting>
  <conditionalFormatting sqref="F4">
    <cfRule type="cellIs" dxfId="386" priority="56" stopIfTrue="1" operator="greaterThan">
      <formula>$E$4</formula>
    </cfRule>
  </conditionalFormatting>
  <conditionalFormatting sqref="F5">
    <cfRule type="cellIs" dxfId="385" priority="57" stopIfTrue="1" operator="greaterThan">
      <formula>$E$5</formula>
    </cfRule>
  </conditionalFormatting>
  <conditionalFormatting sqref="F6">
    <cfRule type="cellIs" dxfId="384" priority="58" stopIfTrue="1" operator="greaterThan">
      <formula>$E$6</formula>
    </cfRule>
  </conditionalFormatting>
  <conditionalFormatting sqref="F7">
    <cfRule type="cellIs" dxfId="383" priority="59" stopIfTrue="1" operator="greaterThan">
      <formula>$E$7</formula>
    </cfRule>
  </conditionalFormatting>
  <conditionalFormatting sqref="F8">
    <cfRule type="cellIs" dxfId="382" priority="60" stopIfTrue="1" operator="greaterThan">
      <formula>$E$8</formula>
    </cfRule>
  </conditionalFormatting>
  <conditionalFormatting sqref="F9">
    <cfRule type="cellIs" dxfId="381" priority="61" stopIfTrue="1" operator="greaterThan">
      <formula>$E$9</formula>
    </cfRule>
  </conditionalFormatting>
  <conditionalFormatting sqref="F10">
    <cfRule type="cellIs" dxfId="380" priority="62" stopIfTrue="1" operator="greaterThan">
      <formula>$E$10</formula>
    </cfRule>
  </conditionalFormatting>
  <conditionalFormatting sqref="F11">
    <cfRule type="cellIs" dxfId="379" priority="63" stopIfTrue="1" operator="greaterThan">
      <formula>$E$11</formula>
    </cfRule>
  </conditionalFormatting>
  <conditionalFormatting sqref="F12">
    <cfRule type="cellIs" dxfId="378" priority="64" stopIfTrue="1" operator="greaterThan">
      <formula>$E$12</formula>
    </cfRule>
  </conditionalFormatting>
  <conditionalFormatting sqref="F13">
    <cfRule type="cellIs" dxfId="377" priority="65" stopIfTrue="1" operator="greaterThan">
      <formula>$E$13</formula>
    </cfRule>
  </conditionalFormatting>
  <conditionalFormatting sqref="F14">
    <cfRule type="cellIs" dxfId="376" priority="66" stopIfTrue="1" operator="greaterThan">
      <formula>$E$14</formula>
    </cfRule>
  </conditionalFormatting>
  <conditionalFormatting sqref="F15">
    <cfRule type="cellIs" dxfId="375" priority="67" stopIfTrue="1" operator="greaterThan">
      <formula>$E$15</formula>
    </cfRule>
  </conditionalFormatting>
  <conditionalFormatting sqref="F16">
    <cfRule type="cellIs" dxfId="374" priority="68" stopIfTrue="1" operator="greaterThan">
      <formula>$E$16</formula>
    </cfRule>
  </conditionalFormatting>
  <conditionalFormatting sqref="F17">
    <cfRule type="cellIs" dxfId="373" priority="69" stopIfTrue="1" operator="greaterThan">
      <formula>$E$17</formula>
    </cfRule>
  </conditionalFormatting>
  <conditionalFormatting sqref="F18">
    <cfRule type="cellIs" dxfId="372" priority="70" stopIfTrue="1" operator="greaterThan">
      <formula>$E$18</formula>
    </cfRule>
  </conditionalFormatting>
  <conditionalFormatting sqref="F19">
    <cfRule type="cellIs" dxfId="371" priority="71" stopIfTrue="1" operator="greaterThan">
      <formula>$E$19</formula>
    </cfRule>
  </conditionalFormatting>
  <conditionalFormatting sqref="F20">
    <cfRule type="cellIs" dxfId="370" priority="72" stopIfTrue="1" operator="greaterThan">
      <formula>$E$20</formula>
    </cfRule>
  </conditionalFormatting>
  <conditionalFormatting sqref="G18">
    <cfRule type="cellIs" dxfId="369" priority="73" stopIfTrue="1" operator="notBetween">
      <formula>-100</formula>
      <formula>100</formula>
    </cfRule>
  </conditionalFormatting>
  <conditionalFormatting sqref="F23">
    <cfRule type="cellIs" dxfId="368" priority="74" stopIfTrue="1" operator="greaterThan">
      <formula>$E$23</formula>
    </cfRule>
  </conditionalFormatting>
  <conditionalFormatting sqref="F24">
    <cfRule type="cellIs" dxfId="367" priority="75" stopIfTrue="1" operator="greaterThan">
      <formula>$E$24</formula>
    </cfRule>
  </conditionalFormatting>
  <conditionalFormatting sqref="F25">
    <cfRule type="cellIs" dxfId="366" priority="76" stopIfTrue="1" operator="greaterThan">
      <formula>$E$25</formula>
    </cfRule>
  </conditionalFormatting>
  <conditionalFormatting sqref="F26">
    <cfRule type="cellIs" dxfId="365" priority="77" stopIfTrue="1" operator="greaterThan">
      <formula>$E$26</formula>
    </cfRule>
  </conditionalFormatting>
  <conditionalFormatting sqref="F27">
    <cfRule type="cellIs" dxfId="364" priority="78" stopIfTrue="1" operator="greaterThan">
      <formula>$E$27</formula>
    </cfRule>
  </conditionalFormatting>
  <conditionalFormatting sqref="F28">
    <cfRule type="cellIs" dxfId="363" priority="79" stopIfTrue="1" operator="greaterThan">
      <formula>$E$28</formula>
    </cfRule>
  </conditionalFormatting>
  <conditionalFormatting sqref="F29">
    <cfRule type="cellIs" dxfId="362" priority="80" stopIfTrue="1" operator="greaterThan">
      <formula>$E$29</formula>
    </cfRule>
  </conditionalFormatting>
  <conditionalFormatting sqref="F30">
    <cfRule type="cellIs" dxfId="361" priority="81" stopIfTrue="1" operator="greaterThan">
      <formula>$E$30</formula>
    </cfRule>
  </conditionalFormatting>
  <conditionalFormatting sqref="F31">
    <cfRule type="cellIs" dxfId="360" priority="82" stopIfTrue="1" operator="greaterThan">
      <formula>$E$31</formula>
    </cfRule>
  </conditionalFormatting>
  <conditionalFormatting sqref="F32">
    <cfRule type="cellIs" dxfId="359" priority="83" stopIfTrue="1" operator="greaterThan">
      <formula>$E$32</formula>
    </cfRule>
  </conditionalFormatting>
  <conditionalFormatting sqref="F33">
    <cfRule type="cellIs" dxfId="358" priority="84" stopIfTrue="1" operator="greaterThan">
      <formula>$E$33</formula>
    </cfRule>
  </conditionalFormatting>
  <conditionalFormatting sqref="F34">
    <cfRule type="cellIs" dxfId="357" priority="85" stopIfTrue="1" operator="greaterThan">
      <formula>$E$34</formula>
    </cfRule>
  </conditionalFormatting>
  <conditionalFormatting sqref="F37">
    <cfRule type="cellIs" dxfId="356" priority="86" stopIfTrue="1" operator="greaterThan">
      <formula>$E$37</formula>
    </cfRule>
  </conditionalFormatting>
  <conditionalFormatting sqref="F38">
    <cfRule type="cellIs" dxfId="355" priority="87" stopIfTrue="1" operator="greaterThan">
      <formula>$E$38</formula>
    </cfRule>
  </conditionalFormatting>
  <conditionalFormatting sqref="F39">
    <cfRule type="cellIs" dxfId="354" priority="88" stopIfTrue="1" operator="greaterThan">
      <formula>$E$39</formula>
    </cfRule>
  </conditionalFormatting>
  <conditionalFormatting sqref="F40">
    <cfRule type="cellIs" dxfId="353" priority="89" stopIfTrue="1" operator="greaterThan">
      <formula>$E$40</formula>
    </cfRule>
  </conditionalFormatting>
  <conditionalFormatting sqref="F41">
    <cfRule type="cellIs" dxfId="352" priority="90" stopIfTrue="1" operator="greaterThan">
      <formula>$E$41</formula>
    </cfRule>
  </conditionalFormatting>
  <conditionalFormatting sqref="F42">
    <cfRule type="cellIs" dxfId="351" priority="91" stopIfTrue="1" operator="greaterThan">
      <formula>$E$42</formula>
    </cfRule>
  </conditionalFormatting>
  <conditionalFormatting sqref="F43">
    <cfRule type="cellIs" dxfId="350" priority="92" stopIfTrue="1" operator="greaterThan">
      <formula>$E$43</formula>
    </cfRule>
  </conditionalFormatting>
  <conditionalFormatting sqref="F44">
    <cfRule type="cellIs" dxfId="349" priority="93" stopIfTrue="1" operator="greaterThan">
      <formula>$E$44</formula>
    </cfRule>
  </conditionalFormatting>
  <conditionalFormatting sqref="F45">
    <cfRule type="cellIs" dxfId="348" priority="94" stopIfTrue="1" operator="greaterThan">
      <formula>$E$45</formula>
    </cfRule>
  </conditionalFormatting>
  <conditionalFormatting sqref="F46">
    <cfRule type="cellIs" dxfId="347" priority="95" stopIfTrue="1" operator="greaterThan">
      <formula>$E$46</formula>
    </cfRule>
  </conditionalFormatting>
  <conditionalFormatting sqref="F47">
    <cfRule type="cellIs" dxfId="346" priority="96" stopIfTrue="1" operator="greaterThan">
      <formula>$E$47</formula>
    </cfRule>
  </conditionalFormatting>
  <conditionalFormatting sqref="F48">
    <cfRule type="cellIs" dxfId="345" priority="9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7"/>
  <sheetViews>
    <sheetView topLeftCell="D1" workbookViewId="0">
      <selection activeCell="H8" sqref="H8"/>
    </sheetView>
  </sheetViews>
  <sheetFormatPr defaultColWidth="10.28515625" defaultRowHeight="16.5"/>
  <cols>
    <col min="1" max="1" width="27.7109375" style="705" customWidth="1"/>
    <col min="2" max="2" width="31.85546875" style="705" customWidth="1"/>
    <col min="3" max="3" width="23.7109375" style="705" customWidth="1"/>
    <col min="4" max="4" width="23.28515625" style="705" customWidth="1"/>
    <col min="5" max="5" width="28" style="705" customWidth="1"/>
    <col min="6" max="6" width="19.140625" style="705" customWidth="1"/>
    <col min="7" max="7" width="18.7109375" style="705" customWidth="1"/>
    <col min="8" max="8" width="17.28515625" style="705" customWidth="1"/>
    <col min="9" max="9" width="27.42578125" style="705" customWidth="1"/>
    <col min="10" max="10" width="12.7109375" style="705" customWidth="1"/>
    <col min="11" max="11" width="20" style="705" customWidth="1"/>
    <col min="12" max="12" width="23.5703125" style="705" customWidth="1"/>
    <col min="13" max="16384" width="10.28515625" style="705"/>
  </cols>
  <sheetData>
    <row r="1" spans="1:12" ht="28.5" thickBot="1">
      <c r="A1" s="714" t="s">
        <v>920</v>
      </c>
      <c r="B1" s="713"/>
      <c r="C1" s="693"/>
      <c r="D1" s="706"/>
      <c r="E1" s="706"/>
      <c r="F1" s="706"/>
    </row>
    <row r="2" spans="1:12" s="1133" customFormat="1" ht="40.5" customHeight="1" thickTop="1" thickBot="1">
      <c r="A2" s="858" t="s">
        <v>1144</v>
      </c>
      <c r="B2" s="859" t="s">
        <v>1145</v>
      </c>
      <c r="C2" s="860" t="s">
        <v>1146</v>
      </c>
      <c r="D2" s="861" t="s">
        <v>1147</v>
      </c>
      <c r="E2" s="861" t="s">
        <v>1153</v>
      </c>
      <c r="F2" s="862" t="s">
        <v>1148</v>
      </c>
      <c r="G2" s="863" t="s">
        <v>1149</v>
      </c>
      <c r="H2" s="864" t="s">
        <v>1150</v>
      </c>
      <c r="I2" s="864" t="s">
        <v>1151</v>
      </c>
      <c r="J2" s="860" t="s">
        <v>1152</v>
      </c>
      <c r="K2" s="860" t="s">
        <v>1154</v>
      </c>
      <c r="L2" s="911" t="s">
        <v>1155</v>
      </c>
    </row>
    <row r="3" spans="1:12" ht="20.25" customHeight="1" thickTop="1">
      <c r="A3" s="1070" t="s">
        <v>921</v>
      </c>
      <c r="B3" s="1073" t="s">
        <v>1076</v>
      </c>
      <c r="C3" s="760">
        <v>7000</v>
      </c>
      <c r="D3" s="1078">
        <v>6100.85</v>
      </c>
      <c r="E3" s="1076">
        <f>C3-D3</f>
        <v>899.14999999999964</v>
      </c>
      <c r="F3" s="765"/>
      <c r="G3" s="733" t="s">
        <v>659</v>
      </c>
      <c r="H3" s="689"/>
      <c r="I3" s="1141" t="s">
        <v>1131</v>
      </c>
      <c r="J3" s="1141">
        <v>2</v>
      </c>
      <c r="K3" s="1141" t="s">
        <v>934</v>
      </c>
      <c r="L3" s="1180">
        <v>15</v>
      </c>
    </row>
    <row r="4" spans="1:12" ht="17.25" thickBot="1">
      <c r="A4" s="1071" t="s">
        <v>922</v>
      </c>
      <c r="B4" s="1074" t="s">
        <v>1077</v>
      </c>
      <c r="C4" s="761">
        <v>7000</v>
      </c>
      <c r="D4" s="1079">
        <v>6100.83</v>
      </c>
      <c r="E4" s="1077">
        <f>C4-D4</f>
        <v>899.17000000000007</v>
      </c>
      <c r="F4" s="766"/>
      <c r="G4" s="736">
        <f>F3-F4</f>
        <v>0</v>
      </c>
      <c r="H4" s="700"/>
      <c r="I4" s="1142"/>
      <c r="J4" s="1142"/>
      <c r="K4" s="1142"/>
      <c r="L4" s="1182"/>
    </row>
    <row r="5" spans="1:12" ht="17.25" thickTop="1">
      <c r="A5" s="1070" t="s">
        <v>923</v>
      </c>
      <c r="B5" s="1073" t="s">
        <v>928</v>
      </c>
      <c r="C5" s="760">
        <v>7000</v>
      </c>
      <c r="D5" s="1078">
        <v>6074.44</v>
      </c>
      <c r="E5" s="1076">
        <f t="shared" ref="E5:E12" si="0">C5-D5</f>
        <v>925.5600000000004</v>
      </c>
      <c r="F5" s="765"/>
      <c r="G5" s="733">
        <f>F3-F5</f>
        <v>0</v>
      </c>
      <c r="H5" s="689"/>
      <c r="I5" s="1142"/>
      <c r="J5" s="1142"/>
      <c r="K5" s="1142"/>
      <c r="L5" s="1182"/>
    </row>
    <row r="6" spans="1:12" ht="17.25" thickBot="1">
      <c r="A6" s="1071" t="s">
        <v>924</v>
      </c>
      <c r="B6" s="1075" t="s">
        <v>1078</v>
      </c>
      <c r="C6" s="761">
        <v>7000</v>
      </c>
      <c r="D6" s="1080">
        <v>6074.91</v>
      </c>
      <c r="E6" s="1077">
        <f t="shared" si="0"/>
        <v>925.09000000000015</v>
      </c>
      <c r="F6" s="767"/>
      <c r="G6" s="734">
        <f>F5-F6</f>
        <v>0</v>
      </c>
      <c r="H6" s="697"/>
      <c r="I6" s="1142"/>
      <c r="J6" s="1142"/>
      <c r="K6" s="1142"/>
      <c r="L6" s="1182"/>
    </row>
    <row r="7" spans="1:12" ht="17.25" thickTop="1">
      <c r="A7" s="1070" t="s">
        <v>929</v>
      </c>
      <c r="B7" s="1073" t="s">
        <v>1079</v>
      </c>
      <c r="C7" s="760">
        <v>7000</v>
      </c>
      <c r="D7" s="1078">
        <v>6018.31</v>
      </c>
      <c r="E7" s="1076">
        <f t="shared" si="0"/>
        <v>981.6899999999996</v>
      </c>
      <c r="F7" s="768"/>
      <c r="G7" s="735">
        <f>F3-F7</f>
        <v>0</v>
      </c>
      <c r="H7" s="699"/>
      <c r="I7" s="1142"/>
      <c r="J7" s="1142"/>
      <c r="K7" s="1142"/>
      <c r="L7" s="1182"/>
    </row>
    <row r="8" spans="1:12" ht="17.25" thickBot="1">
      <c r="A8" s="1071" t="s">
        <v>930</v>
      </c>
      <c r="B8" s="1074" t="s">
        <v>1080</v>
      </c>
      <c r="C8" s="761">
        <v>7000</v>
      </c>
      <c r="D8" s="1080">
        <v>6018.26</v>
      </c>
      <c r="E8" s="1077">
        <f t="shared" si="0"/>
        <v>981.73999999999978</v>
      </c>
      <c r="F8" s="766"/>
      <c r="G8" s="736">
        <f>F7-F8</f>
        <v>0</v>
      </c>
      <c r="H8" s="700"/>
      <c r="I8" s="1142"/>
      <c r="J8" s="1142"/>
      <c r="K8" s="1142"/>
      <c r="L8" s="1182"/>
    </row>
    <row r="9" spans="1:12" ht="17.25" thickTop="1">
      <c r="A9" s="1070" t="s">
        <v>925</v>
      </c>
      <c r="B9" s="1073" t="s">
        <v>1081</v>
      </c>
      <c r="C9" s="760">
        <v>7000</v>
      </c>
      <c r="D9" s="1081">
        <v>6084.08</v>
      </c>
      <c r="E9" s="1076">
        <f t="shared" si="0"/>
        <v>915.92000000000007</v>
      </c>
      <c r="F9" s="765"/>
      <c r="G9" s="733">
        <f>F3-F9</f>
        <v>0</v>
      </c>
      <c r="H9" s="689"/>
      <c r="I9" s="1142"/>
      <c r="J9" s="1142"/>
      <c r="K9" s="1142"/>
      <c r="L9" s="1182"/>
    </row>
    <row r="10" spans="1:12" ht="17.25" thickBot="1">
      <c r="A10" s="1071" t="s">
        <v>931</v>
      </c>
      <c r="B10" s="1075" t="s">
        <v>1082</v>
      </c>
      <c r="C10" s="761">
        <v>7000</v>
      </c>
      <c r="D10" s="1079">
        <v>6085.05</v>
      </c>
      <c r="E10" s="1077">
        <f t="shared" si="0"/>
        <v>914.94999999999982</v>
      </c>
      <c r="F10" s="767"/>
      <c r="G10" s="734">
        <f>F9-F10</f>
        <v>0</v>
      </c>
      <c r="H10" s="697"/>
      <c r="I10" s="1142"/>
      <c r="J10" s="1142"/>
      <c r="K10" s="1142"/>
      <c r="L10" s="1182"/>
    </row>
    <row r="11" spans="1:12" ht="17.25" thickTop="1">
      <c r="A11" s="1070" t="s">
        <v>926</v>
      </c>
      <c r="B11" s="1073" t="s">
        <v>932</v>
      </c>
      <c r="C11" s="760">
        <v>9000</v>
      </c>
      <c r="D11" s="1078">
        <v>4125.29</v>
      </c>
      <c r="E11" s="1076">
        <f t="shared" si="0"/>
        <v>4874.71</v>
      </c>
      <c r="F11" s="768"/>
      <c r="G11" s="735" t="s">
        <v>659</v>
      </c>
      <c r="H11" s="699"/>
      <c r="I11" s="1141" t="s">
        <v>935</v>
      </c>
      <c r="J11" s="1141">
        <v>2</v>
      </c>
      <c r="K11" s="1141" t="s">
        <v>934</v>
      </c>
      <c r="L11" s="1180">
        <v>15</v>
      </c>
    </row>
    <row r="12" spans="1:12" ht="17.25" thickBot="1">
      <c r="A12" s="1072" t="s">
        <v>927</v>
      </c>
      <c r="B12" s="1069" t="s">
        <v>933</v>
      </c>
      <c r="C12" s="762">
        <v>9000</v>
      </c>
      <c r="D12" s="1080">
        <v>4125.95</v>
      </c>
      <c r="E12" s="778">
        <f t="shared" si="0"/>
        <v>4874.05</v>
      </c>
      <c r="F12" s="767"/>
      <c r="G12" s="734">
        <f>F11-F12</f>
        <v>0</v>
      </c>
      <c r="H12" s="697"/>
      <c r="I12" s="1143"/>
      <c r="J12" s="1143"/>
      <c r="K12" s="1143"/>
      <c r="L12" s="1181"/>
    </row>
    <row r="13" spans="1:12" ht="17.25" thickTop="1">
      <c r="E13" s="721"/>
      <c r="F13" s="722"/>
      <c r="H13" s="723"/>
    </row>
    <row r="14" spans="1:12">
      <c r="F14" s="722"/>
    </row>
    <row r="15" spans="1:12">
      <c r="F15" s="722"/>
    </row>
    <row r="16" spans="1:12">
      <c r="F16" s="722"/>
    </row>
    <row r="17" spans="6:6">
      <c r="F17" s="722"/>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344" priority="40" stopIfTrue="1" operator="greaterThan">
      <formula>2</formula>
    </cfRule>
  </conditionalFormatting>
  <conditionalFormatting sqref="G4 G6 G8 G10 G12">
    <cfRule type="cellIs" dxfId="343" priority="38" stopIfTrue="1" operator="notBetween">
      <formula>2</formula>
      <formula>-2</formula>
    </cfRule>
  </conditionalFormatting>
  <conditionalFormatting sqref="F3">
    <cfRule type="cellIs" dxfId="342" priority="34" stopIfTrue="1" operator="greaterThan">
      <formula>$E$3</formula>
    </cfRule>
  </conditionalFormatting>
  <conditionalFormatting sqref="F4">
    <cfRule type="cellIs" dxfId="341" priority="33" stopIfTrue="1" operator="greaterThan">
      <formula>$E$4</formula>
    </cfRule>
  </conditionalFormatting>
  <conditionalFormatting sqref="F5">
    <cfRule type="cellIs" dxfId="340" priority="32" stopIfTrue="1" operator="greaterThan">
      <formula>$E$5</formula>
    </cfRule>
  </conditionalFormatting>
  <conditionalFormatting sqref="F6">
    <cfRule type="cellIs" dxfId="339" priority="31" stopIfTrue="1" operator="greaterThan">
      <formula>$E$6</formula>
    </cfRule>
  </conditionalFormatting>
  <conditionalFormatting sqref="F7">
    <cfRule type="cellIs" dxfId="338" priority="30" stopIfTrue="1" operator="greaterThan">
      <formula>$E$7</formula>
    </cfRule>
  </conditionalFormatting>
  <conditionalFormatting sqref="F8">
    <cfRule type="cellIs" dxfId="337" priority="29" stopIfTrue="1" operator="greaterThan">
      <formula>$E$8</formula>
    </cfRule>
  </conditionalFormatting>
  <conditionalFormatting sqref="F9">
    <cfRule type="cellIs" dxfId="336" priority="28" stopIfTrue="1" operator="greaterThan">
      <formula>$E$9</formula>
    </cfRule>
  </conditionalFormatting>
  <conditionalFormatting sqref="F10">
    <cfRule type="cellIs" dxfId="335" priority="27" stopIfTrue="1" operator="greaterThan">
      <formula>$E$10</formula>
    </cfRule>
  </conditionalFormatting>
  <conditionalFormatting sqref="F11">
    <cfRule type="cellIs" dxfId="334" priority="26" stopIfTrue="1" operator="greaterThan">
      <formula>$E$11</formula>
    </cfRule>
  </conditionalFormatting>
  <conditionalFormatting sqref="F12">
    <cfRule type="cellIs" dxfId="333" priority="25" stopIfTrue="1" operator="greaterThan">
      <formula>$E$12</formula>
    </cfRule>
  </conditionalFormatting>
  <conditionalFormatting sqref="G5">
    <cfRule type="cellIs" dxfId="332" priority="3" operator="notBetween">
      <formula>-100</formula>
      <formula>100</formula>
    </cfRule>
  </conditionalFormatting>
  <conditionalFormatting sqref="G7">
    <cfRule type="cellIs" dxfId="331" priority="2" operator="notBetween">
      <formula>-100</formula>
      <formula>100</formula>
    </cfRule>
  </conditionalFormatting>
  <conditionalFormatting sqref="G9">
    <cfRule type="cellIs" dxfId="330" priority="1" operator="notBetween">
      <formula>-100</formula>
      <formula>100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topLeftCell="C1" workbookViewId="0">
      <selection activeCell="H18" sqref="H18"/>
    </sheetView>
  </sheetViews>
  <sheetFormatPr defaultColWidth="10.28515625" defaultRowHeight="16.5"/>
  <cols>
    <col min="1" max="1" width="27.7109375" style="705" customWidth="1"/>
    <col min="2" max="2" width="31.85546875" style="705" customWidth="1"/>
    <col min="3" max="3" width="24.7109375" style="705" customWidth="1"/>
    <col min="4" max="4" width="23.28515625" style="705" customWidth="1"/>
    <col min="5" max="5" width="28" style="705" customWidth="1"/>
    <col min="6" max="6" width="19.140625" style="705" customWidth="1"/>
    <col min="7" max="7" width="18.7109375" style="705" customWidth="1"/>
    <col min="8" max="8" width="17.28515625" style="705" customWidth="1"/>
    <col min="9" max="9" width="27.42578125" style="705" customWidth="1"/>
    <col min="10" max="10" width="12.7109375" style="705" customWidth="1"/>
    <col min="11" max="11" width="20" style="705" customWidth="1"/>
    <col min="12" max="12" width="24.42578125" style="705" customWidth="1"/>
    <col min="13" max="16384" width="10.28515625" style="705"/>
  </cols>
  <sheetData>
    <row r="1" spans="1:12" ht="28.5" thickBot="1">
      <c r="A1" s="714" t="s">
        <v>670</v>
      </c>
      <c r="B1" s="713"/>
      <c r="C1" s="693"/>
      <c r="D1" s="706"/>
      <c r="E1" s="706"/>
      <c r="F1" s="706"/>
    </row>
    <row r="2" spans="1:12" s="857" customFormat="1" ht="39" customHeight="1" thickTop="1" thickBot="1">
      <c r="A2" s="858" t="s">
        <v>689</v>
      </c>
      <c r="B2" s="859" t="s">
        <v>1050</v>
      </c>
      <c r="C2" s="860" t="s">
        <v>3</v>
      </c>
      <c r="D2" s="861" t="s">
        <v>1051</v>
      </c>
      <c r="E2" s="861" t="s">
        <v>798</v>
      </c>
      <c r="F2" s="862" t="s">
        <v>796</v>
      </c>
      <c r="G2" s="863" t="s">
        <v>2</v>
      </c>
      <c r="H2" s="864" t="s">
        <v>776</v>
      </c>
      <c r="I2" s="864" t="s">
        <v>4</v>
      </c>
      <c r="J2" s="860" t="s">
        <v>774</v>
      </c>
      <c r="K2" s="860" t="s">
        <v>735</v>
      </c>
      <c r="L2" s="911" t="s">
        <v>799</v>
      </c>
    </row>
    <row r="3" spans="1:12" ht="17.25" thickTop="1">
      <c r="A3" s="847" t="s">
        <v>897</v>
      </c>
      <c r="B3" s="1082" t="s">
        <v>1083</v>
      </c>
      <c r="C3" s="760">
        <v>7000</v>
      </c>
      <c r="D3" s="1086">
        <v>1885.9</v>
      </c>
      <c r="E3" s="779">
        <f>C3-D3</f>
        <v>5114.1000000000004</v>
      </c>
      <c r="F3" s="765"/>
      <c r="G3" s="738" t="s">
        <v>661</v>
      </c>
      <c r="H3" s="689"/>
      <c r="I3" s="1138" t="s">
        <v>1132</v>
      </c>
      <c r="J3" s="1141">
        <v>2</v>
      </c>
      <c r="K3" s="1141" t="s">
        <v>951</v>
      </c>
      <c r="L3" s="1180">
        <v>15</v>
      </c>
    </row>
    <row r="4" spans="1:12" ht="17.25" thickBot="1">
      <c r="A4" s="848" t="s">
        <v>898</v>
      </c>
      <c r="B4" s="1083" t="s">
        <v>1084</v>
      </c>
      <c r="C4" s="761">
        <v>7000</v>
      </c>
      <c r="D4" s="1087">
        <v>1886.11</v>
      </c>
      <c r="E4" s="784">
        <f>C4-D4</f>
        <v>5113.8900000000003</v>
      </c>
      <c r="F4" s="766"/>
      <c r="G4" s="739">
        <f>F3-F4</f>
        <v>0</v>
      </c>
      <c r="H4" s="700"/>
      <c r="I4" s="1139"/>
      <c r="J4" s="1142"/>
      <c r="K4" s="1142"/>
      <c r="L4" s="1182"/>
    </row>
    <row r="5" spans="1:12" ht="17.25" thickTop="1">
      <c r="A5" s="847" t="s">
        <v>899</v>
      </c>
      <c r="B5" s="1082" t="s">
        <v>928</v>
      </c>
      <c r="C5" s="760">
        <v>7000</v>
      </c>
      <c r="D5" s="1086">
        <v>1885.56</v>
      </c>
      <c r="E5" s="779">
        <f t="shared" ref="E5:E24" si="0">C5-D5</f>
        <v>5114.4400000000005</v>
      </c>
      <c r="F5" s="765"/>
      <c r="G5" s="738">
        <f>F3-F5</f>
        <v>0</v>
      </c>
      <c r="H5" s="689"/>
      <c r="I5" s="1139"/>
      <c r="J5" s="1142"/>
      <c r="K5" s="1142"/>
      <c r="L5" s="1182"/>
    </row>
    <row r="6" spans="1:12" ht="17.25" thickBot="1">
      <c r="A6" s="848" t="s">
        <v>900</v>
      </c>
      <c r="B6" s="1084" t="s">
        <v>1078</v>
      </c>
      <c r="C6" s="761">
        <v>7000</v>
      </c>
      <c r="D6" s="1088">
        <v>1886.23</v>
      </c>
      <c r="E6" s="784">
        <f t="shared" si="0"/>
        <v>5113.7700000000004</v>
      </c>
      <c r="F6" s="767"/>
      <c r="G6" s="740">
        <f>F5-F6</f>
        <v>0</v>
      </c>
      <c r="H6" s="697"/>
      <c r="I6" s="1139"/>
      <c r="J6" s="1142"/>
      <c r="K6" s="1142"/>
      <c r="L6" s="1182"/>
    </row>
    <row r="7" spans="1:12" ht="17.25" thickTop="1">
      <c r="A7" s="847" t="s">
        <v>901</v>
      </c>
      <c r="B7" s="1085" t="s">
        <v>1085</v>
      </c>
      <c r="C7" s="760">
        <v>7000</v>
      </c>
      <c r="D7" s="1089">
        <v>1886.77</v>
      </c>
      <c r="E7" s="779">
        <f t="shared" si="0"/>
        <v>5113.2299999999996</v>
      </c>
      <c r="F7" s="768"/>
      <c r="G7" s="741">
        <f>F3-F7</f>
        <v>0</v>
      </c>
      <c r="H7" s="699"/>
      <c r="I7" s="1139"/>
      <c r="J7" s="1142"/>
      <c r="K7" s="1142"/>
      <c r="L7" s="1182"/>
    </row>
    <row r="8" spans="1:12" ht="17.25" thickBot="1">
      <c r="A8" s="848" t="s">
        <v>902</v>
      </c>
      <c r="B8" s="1083" t="s">
        <v>1077</v>
      </c>
      <c r="C8" s="761">
        <v>7000</v>
      </c>
      <c r="D8" s="1087">
        <v>1887.44</v>
      </c>
      <c r="E8" s="784">
        <f t="shared" si="0"/>
        <v>5112.5599999999995</v>
      </c>
      <c r="F8" s="766"/>
      <c r="G8" s="739">
        <f>F7-F8</f>
        <v>0</v>
      </c>
      <c r="H8" s="700"/>
      <c r="I8" s="1139"/>
      <c r="J8" s="1142"/>
      <c r="K8" s="1142"/>
      <c r="L8" s="1182"/>
    </row>
    <row r="9" spans="1:12" ht="17.25" thickTop="1">
      <c r="A9" s="847" t="s">
        <v>903</v>
      </c>
      <c r="B9" s="1082" t="s">
        <v>939</v>
      </c>
      <c r="C9" s="760">
        <v>7000</v>
      </c>
      <c r="D9" s="1086">
        <v>1886.91</v>
      </c>
      <c r="E9" s="779">
        <f t="shared" si="0"/>
        <v>5113.09</v>
      </c>
      <c r="F9" s="765"/>
      <c r="G9" s="738">
        <f>F3-F9</f>
        <v>0</v>
      </c>
      <c r="H9" s="689"/>
      <c r="I9" s="1139"/>
      <c r="J9" s="1142"/>
      <c r="K9" s="1142"/>
      <c r="L9" s="1182"/>
    </row>
    <row r="10" spans="1:12" ht="17.25" thickBot="1">
      <c r="A10" s="848" t="s">
        <v>904</v>
      </c>
      <c r="B10" s="1084" t="s">
        <v>940</v>
      </c>
      <c r="C10" s="761">
        <v>7000</v>
      </c>
      <c r="D10" s="1088">
        <v>1887.1</v>
      </c>
      <c r="E10" s="784">
        <f t="shared" si="0"/>
        <v>5112.8999999999996</v>
      </c>
      <c r="F10" s="767"/>
      <c r="G10" s="740">
        <f>F9-F10</f>
        <v>0</v>
      </c>
      <c r="H10" s="697"/>
      <c r="I10" s="1139"/>
      <c r="J10" s="1142"/>
      <c r="K10" s="1142"/>
      <c r="L10" s="1182"/>
    </row>
    <row r="11" spans="1:12" ht="17.25" thickTop="1">
      <c r="A11" s="849" t="s">
        <v>905</v>
      </c>
      <c r="B11" s="1082" t="s">
        <v>1086</v>
      </c>
      <c r="C11" s="760">
        <v>7000</v>
      </c>
      <c r="D11" s="1089">
        <v>1885.56</v>
      </c>
      <c r="E11" s="779">
        <f t="shared" si="0"/>
        <v>5114.4400000000005</v>
      </c>
      <c r="F11" s="768"/>
      <c r="G11" s="741">
        <f>F3-F11</f>
        <v>0</v>
      </c>
      <c r="H11" s="699"/>
      <c r="I11" s="1139"/>
      <c r="J11" s="1142"/>
      <c r="K11" s="1142"/>
      <c r="L11" s="1182"/>
    </row>
    <row r="12" spans="1:12" ht="17.25" thickBot="1">
      <c r="A12" s="850" t="s">
        <v>906</v>
      </c>
      <c r="B12" s="1084" t="s">
        <v>1082</v>
      </c>
      <c r="C12" s="761">
        <v>7000</v>
      </c>
      <c r="D12" s="1087">
        <v>1885.97</v>
      </c>
      <c r="E12" s="784">
        <f t="shared" si="0"/>
        <v>5114.03</v>
      </c>
      <c r="F12" s="766"/>
      <c r="G12" s="739">
        <f>F11-F12</f>
        <v>0</v>
      </c>
      <c r="H12" s="700"/>
      <c r="I12" s="1139"/>
      <c r="J12" s="1142"/>
      <c r="K12" s="1142"/>
      <c r="L12" s="1182"/>
    </row>
    <row r="13" spans="1:12" ht="17.25" thickTop="1">
      <c r="A13" s="847" t="s">
        <v>907</v>
      </c>
      <c r="B13" s="1082" t="s">
        <v>941</v>
      </c>
      <c r="C13" s="760">
        <v>7000</v>
      </c>
      <c r="D13" s="1086">
        <v>1886.65</v>
      </c>
      <c r="E13" s="779">
        <f t="shared" si="0"/>
        <v>5113.3500000000004</v>
      </c>
      <c r="F13" s="765"/>
      <c r="G13" s="738">
        <f>F3-F13</f>
        <v>0</v>
      </c>
      <c r="H13" s="689"/>
      <c r="I13" s="1139"/>
      <c r="J13" s="1142"/>
      <c r="K13" s="1142"/>
      <c r="L13" s="1182"/>
    </row>
    <row r="14" spans="1:12" ht="17.25" thickBot="1">
      <c r="A14" s="848" t="s">
        <v>908</v>
      </c>
      <c r="B14" s="1084" t="s">
        <v>942</v>
      </c>
      <c r="C14" s="761">
        <v>7000</v>
      </c>
      <c r="D14" s="1088">
        <v>1886.4</v>
      </c>
      <c r="E14" s="784">
        <f t="shared" si="0"/>
        <v>5113.6000000000004</v>
      </c>
      <c r="F14" s="767"/>
      <c r="G14" s="740">
        <f>F13-F14</f>
        <v>0</v>
      </c>
      <c r="H14" s="697"/>
      <c r="I14" s="1139"/>
      <c r="J14" s="1142"/>
      <c r="K14" s="1142"/>
      <c r="L14" s="1182"/>
    </row>
    <row r="15" spans="1:12" ht="17.25" thickTop="1">
      <c r="A15" s="847" t="s">
        <v>909</v>
      </c>
      <c r="B15" s="1085" t="s">
        <v>943</v>
      </c>
      <c r="C15" s="760">
        <v>7000</v>
      </c>
      <c r="D15" s="1086">
        <v>1886.82</v>
      </c>
      <c r="E15" s="779">
        <f t="shared" si="0"/>
        <v>5113.18</v>
      </c>
      <c r="F15" s="765"/>
      <c r="G15" s="738">
        <f>F3-F15</f>
        <v>0</v>
      </c>
      <c r="H15" s="689"/>
      <c r="I15" s="1139"/>
      <c r="J15" s="1142"/>
      <c r="K15" s="1142"/>
      <c r="L15" s="1182"/>
    </row>
    <row r="16" spans="1:12" ht="17.25" thickBot="1">
      <c r="A16" s="848" t="s">
        <v>910</v>
      </c>
      <c r="B16" s="1083" t="s">
        <v>944</v>
      </c>
      <c r="C16" s="761">
        <v>7000</v>
      </c>
      <c r="D16" s="1088">
        <v>1886.77</v>
      </c>
      <c r="E16" s="784">
        <f t="shared" si="0"/>
        <v>5113.2299999999996</v>
      </c>
      <c r="F16" s="767"/>
      <c r="G16" s="740">
        <f>F15-F16</f>
        <v>0</v>
      </c>
      <c r="H16" s="697"/>
      <c r="I16" s="1139"/>
      <c r="J16" s="1142"/>
      <c r="K16" s="1142"/>
      <c r="L16" s="1182"/>
    </row>
    <row r="17" spans="1:12" ht="17.25" thickTop="1">
      <c r="A17" s="847" t="s">
        <v>911</v>
      </c>
      <c r="B17" s="1082" t="s">
        <v>945</v>
      </c>
      <c r="C17" s="760">
        <v>7000</v>
      </c>
      <c r="D17" s="1089">
        <v>1886.81</v>
      </c>
      <c r="E17" s="779">
        <f t="shared" si="0"/>
        <v>5113.1900000000005</v>
      </c>
      <c r="F17" s="768"/>
      <c r="G17" s="741">
        <f>F3-F17</f>
        <v>0</v>
      </c>
      <c r="H17" s="699"/>
      <c r="I17" s="1139"/>
      <c r="J17" s="1142"/>
      <c r="K17" s="1142"/>
      <c r="L17" s="1182"/>
    </row>
    <row r="18" spans="1:12" ht="17.25" thickBot="1">
      <c r="A18" s="848" t="s">
        <v>912</v>
      </c>
      <c r="B18" s="1084" t="s">
        <v>946</v>
      </c>
      <c r="C18" s="761">
        <v>7000</v>
      </c>
      <c r="D18" s="1087">
        <v>1886.6</v>
      </c>
      <c r="E18" s="784">
        <f t="shared" si="0"/>
        <v>5113.3999999999996</v>
      </c>
      <c r="F18" s="766"/>
      <c r="G18" s="739">
        <f>F17-F18</f>
        <v>0</v>
      </c>
      <c r="H18" s="700"/>
      <c r="I18" s="1139"/>
      <c r="J18" s="1142"/>
      <c r="K18" s="1142"/>
      <c r="L18" s="1182"/>
    </row>
    <row r="19" spans="1:12" ht="17.25" thickTop="1">
      <c r="A19" s="847" t="s">
        <v>913</v>
      </c>
      <c r="B19" s="1082" t="s">
        <v>947</v>
      </c>
      <c r="C19" s="760">
        <v>7000</v>
      </c>
      <c r="D19" s="1086">
        <v>1886.62</v>
      </c>
      <c r="E19" s="779">
        <f t="shared" si="0"/>
        <v>5113.38</v>
      </c>
      <c r="F19" s="765"/>
      <c r="G19" s="738">
        <f>F3-F19</f>
        <v>0</v>
      </c>
      <c r="H19" s="689"/>
      <c r="I19" s="1139"/>
      <c r="J19" s="1142"/>
      <c r="K19" s="1142"/>
      <c r="L19" s="1182"/>
    </row>
    <row r="20" spans="1:12" ht="17.25" thickBot="1">
      <c r="A20" s="848" t="s">
        <v>914</v>
      </c>
      <c r="B20" s="1084" t="s">
        <v>948</v>
      </c>
      <c r="C20" s="761">
        <v>7000</v>
      </c>
      <c r="D20" s="1088">
        <v>1886.89</v>
      </c>
      <c r="E20" s="784">
        <f t="shared" si="0"/>
        <v>5113.1099999999997</v>
      </c>
      <c r="F20" s="767"/>
      <c r="G20" s="740">
        <f>F19-F20</f>
        <v>0</v>
      </c>
      <c r="H20" s="697"/>
      <c r="I20" s="1139"/>
      <c r="J20" s="1142"/>
      <c r="K20" s="1142"/>
      <c r="L20" s="1182"/>
    </row>
    <row r="21" spans="1:12" ht="17.25" thickTop="1">
      <c r="A21" s="849" t="s">
        <v>915</v>
      </c>
      <c r="B21" s="1082" t="s">
        <v>949</v>
      </c>
      <c r="C21" s="760">
        <v>7000</v>
      </c>
      <c r="D21" s="1086">
        <v>1886.57</v>
      </c>
      <c r="E21" s="779">
        <f t="shared" si="0"/>
        <v>5113.43</v>
      </c>
      <c r="F21" s="765"/>
      <c r="G21" s="738">
        <f>F3-F21</f>
        <v>0</v>
      </c>
      <c r="H21" s="689"/>
      <c r="I21" s="1139"/>
      <c r="J21" s="1142"/>
      <c r="K21" s="1142"/>
      <c r="L21" s="1182"/>
    </row>
    <row r="22" spans="1:12" ht="17.25" thickBot="1">
      <c r="A22" s="850" t="s">
        <v>916</v>
      </c>
      <c r="B22" s="1083" t="s">
        <v>950</v>
      </c>
      <c r="C22" s="761">
        <v>7000</v>
      </c>
      <c r="D22" s="1087">
        <v>1886.82</v>
      </c>
      <c r="E22" s="784">
        <f t="shared" si="0"/>
        <v>5113.18</v>
      </c>
      <c r="F22" s="766"/>
      <c r="G22" s="739">
        <f>F21-F22</f>
        <v>0</v>
      </c>
      <c r="H22" s="700"/>
      <c r="I22" s="1140"/>
      <c r="J22" s="1143"/>
      <c r="K22" s="1143"/>
      <c r="L22" s="1181"/>
    </row>
    <row r="23" spans="1:12" ht="17.25" thickTop="1">
      <c r="A23" s="849" t="s">
        <v>917</v>
      </c>
      <c r="B23" s="1082" t="s">
        <v>932</v>
      </c>
      <c r="C23" s="760">
        <v>9000</v>
      </c>
      <c r="D23" s="1086">
        <v>4629.0600000000004</v>
      </c>
      <c r="E23" s="779">
        <f t="shared" si="0"/>
        <v>4370.9399999999996</v>
      </c>
      <c r="F23" s="765"/>
      <c r="G23" s="738" t="s">
        <v>661</v>
      </c>
      <c r="H23" s="689"/>
      <c r="I23" s="1185" t="s">
        <v>72</v>
      </c>
      <c r="J23" s="1187">
        <v>4</v>
      </c>
      <c r="K23" s="1187" t="s">
        <v>737</v>
      </c>
      <c r="L23" s="1183">
        <v>30</v>
      </c>
    </row>
    <row r="24" spans="1:12" ht="17.25" thickBot="1">
      <c r="A24" s="850" t="s">
        <v>918</v>
      </c>
      <c r="B24" s="1069" t="s">
        <v>933</v>
      </c>
      <c r="C24" s="762">
        <v>9000</v>
      </c>
      <c r="D24" s="1090">
        <v>4629.32</v>
      </c>
      <c r="E24" s="780">
        <f t="shared" si="0"/>
        <v>4370.68</v>
      </c>
      <c r="F24" s="763"/>
      <c r="G24" s="740">
        <f>F23-F24</f>
        <v>0</v>
      </c>
      <c r="H24" s="697"/>
      <c r="I24" s="1186"/>
      <c r="J24" s="1188"/>
      <c r="K24" s="1188"/>
      <c r="L24" s="1184"/>
    </row>
    <row r="25" spans="1:12" ht="17.25" thickTop="1">
      <c r="E25" s="721"/>
      <c r="F25" s="722"/>
      <c r="H25" s="723"/>
    </row>
    <row r="26" spans="1:12">
      <c r="F26" s="722"/>
    </row>
    <row r="27" spans="1:12">
      <c r="F27" s="722"/>
    </row>
    <row r="28" spans="1:12">
      <c r="F28" s="722"/>
    </row>
    <row r="29" spans="1:12">
      <c r="F29" s="722"/>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329" priority="23" stopIfTrue="1" operator="greaterThan">
      <formula>2</formula>
    </cfRule>
  </conditionalFormatting>
  <conditionalFormatting sqref="G5 G7 G9 G11 G13 G15 G17 G19 G21">
    <cfRule type="cellIs" dxfId="328" priority="34" stopIfTrue="1" operator="notBetween">
      <formula>5</formula>
      <formula>-5</formula>
    </cfRule>
  </conditionalFormatting>
  <conditionalFormatting sqref="G4 G6 G8 G10 G12 G14 G16 G18 G20 G22">
    <cfRule type="cellIs" dxfId="327" priority="35" stopIfTrue="1" operator="notBetween">
      <formula>2</formula>
      <formula>-2</formula>
    </cfRule>
  </conditionalFormatting>
  <conditionalFormatting sqref="G24">
    <cfRule type="cellIs" dxfId="326" priority="37" stopIfTrue="1" operator="notBetween">
      <formula>250</formula>
      <formula>-250</formula>
    </cfRule>
  </conditionalFormatting>
  <conditionalFormatting sqref="H23:H24">
    <cfRule type="cellIs" dxfId="325" priority="30" stopIfTrue="1" operator="greaterThan">
      <formula>4</formula>
    </cfRule>
  </conditionalFormatting>
  <conditionalFormatting sqref="F3">
    <cfRule type="cellIs" dxfId="324" priority="44" stopIfTrue="1" operator="greaterThan">
      <formula>$E$3</formula>
    </cfRule>
  </conditionalFormatting>
  <conditionalFormatting sqref="F4">
    <cfRule type="cellIs" dxfId="323" priority="45" stopIfTrue="1" operator="greaterThan">
      <formula>$E$4</formula>
    </cfRule>
  </conditionalFormatting>
  <conditionalFormatting sqref="F5">
    <cfRule type="cellIs" dxfId="322" priority="46" stopIfTrue="1" operator="greaterThan">
      <formula>$E$5</formula>
    </cfRule>
  </conditionalFormatting>
  <conditionalFormatting sqref="F6">
    <cfRule type="cellIs" dxfId="321" priority="47" stopIfTrue="1" operator="greaterThan">
      <formula>$E$6</formula>
    </cfRule>
  </conditionalFormatting>
  <conditionalFormatting sqref="F7">
    <cfRule type="cellIs" dxfId="320" priority="48" stopIfTrue="1" operator="greaterThan">
      <formula>$E$7</formula>
    </cfRule>
  </conditionalFormatting>
  <conditionalFormatting sqref="F8">
    <cfRule type="cellIs" dxfId="319" priority="49" stopIfTrue="1" operator="greaterThan">
      <formula>$E$8</formula>
    </cfRule>
  </conditionalFormatting>
  <conditionalFormatting sqref="F9">
    <cfRule type="cellIs" dxfId="318" priority="50" stopIfTrue="1" operator="greaterThan">
      <formula>$E$9</formula>
    </cfRule>
  </conditionalFormatting>
  <conditionalFormatting sqref="F10">
    <cfRule type="cellIs" dxfId="317" priority="51" stopIfTrue="1" operator="greaterThan">
      <formula>$E$10</formula>
    </cfRule>
  </conditionalFormatting>
  <conditionalFormatting sqref="F11">
    <cfRule type="cellIs" dxfId="316" priority="52" stopIfTrue="1" operator="greaterThan">
      <formula>$E$11</formula>
    </cfRule>
  </conditionalFormatting>
  <conditionalFormatting sqref="F12">
    <cfRule type="cellIs" dxfId="315" priority="53" stopIfTrue="1" operator="greaterThan">
      <formula>$E$12</formula>
    </cfRule>
  </conditionalFormatting>
  <conditionalFormatting sqref="F13">
    <cfRule type="cellIs" dxfId="314" priority="54" stopIfTrue="1" operator="greaterThan">
      <formula>$E$13</formula>
    </cfRule>
  </conditionalFormatting>
  <conditionalFormatting sqref="F14">
    <cfRule type="cellIs" dxfId="313" priority="55" stopIfTrue="1" operator="greaterThan">
      <formula>$E$14</formula>
    </cfRule>
  </conditionalFormatting>
  <conditionalFormatting sqref="F15">
    <cfRule type="cellIs" dxfId="312" priority="56" stopIfTrue="1" operator="greaterThan">
      <formula>$E$15</formula>
    </cfRule>
  </conditionalFormatting>
  <conditionalFormatting sqref="F16">
    <cfRule type="cellIs" dxfId="311" priority="57" stopIfTrue="1" operator="greaterThan">
      <formula>$E$16</formula>
    </cfRule>
  </conditionalFormatting>
  <conditionalFormatting sqref="F17">
    <cfRule type="cellIs" dxfId="310" priority="58" stopIfTrue="1" operator="greaterThan">
      <formula>$E$17</formula>
    </cfRule>
  </conditionalFormatting>
  <conditionalFormatting sqref="F18">
    <cfRule type="cellIs" dxfId="309" priority="59" stopIfTrue="1" operator="greaterThan">
      <formula>$E$18</formula>
    </cfRule>
  </conditionalFormatting>
  <conditionalFormatting sqref="F19">
    <cfRule type="cellIs" dxfId="308" priority="60" stopIfTrue="1" operator="greaterThan">
      <formula>$E$19</formula>
    </cfRule>
  </conditionalFormatting>
  <conditionalFormatting sqref="F20">
    <cfRule type="cellIs" dxfId="307" priority="61" stopIfTrue="1" operator="greaterThan">
      <formula>$E$20</formula>
    </cfRule>
  </conditionalFormatting>
  <conditionalFormatting sqref="F21">
    <cfRule type="cellIs" dxfId="306" priority="62" stopIfTrue="1" operator="greaterThan">
      <formula>$E$21</formula>
    </cfRule>
  </conditionalFormatting>
  <conditionalFormatting sqref="F22">
    <cfRule type="cellIs" dxfId="305" priority="63" stopIfTrue="1" operator="greaterThan">
      <formula>$E$22</formula>
    </cfRule>
  </conditionalFormatting>
  <conditionalFormatting sqref="F23">
    <cfRule type="cellIs" dxfId="304" priority="64" stopIfTrue="1" operator="greaterThan">
      <formula>$E$23</formula>
    </cfRule>
  </conditionalFormatting>
  <conditionalFormatting sqref="F24">
    <cfRule type="cellIs" dxfId="303" priority="65"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zoomScale="90" zoomScaleNormal="90" workbookViewId="0">
      <selection activeCell="F7" sqref="F7"/>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669</v>
      </c>
      <c r="B1" s="715"/>
      <c r="C1" s="713"/>
      <c r="D1" s="693"/>
      <c r="E1" s="706"/>
      <c r="F1" s="706"/>
      <c r="G1" s="706"/>
      <c r="H1" s="716"/>
      <c r="I1" s="706"/>
    </row>
    <row r="2" spans="1:12" ht="34.5" thickTop="1" thickBot="1">
      <c r="A2" s="708" t="s">
        <v>689</v>
      </c>
      <c r="B2" s="775" t="s">
        <v>1050</v>
      </c>
      <c r="C2" s="707" t="s">
        <v>3</v>
      </c>
      <c r="D2" s="704" t="s">
        <v>1051</v>
      </c>
      <c r="E2" s="707" t="s">
        <v>798</v>
      </c>
      <c r="F2" s="709" t="s">
        <v>796</v>
      </c>
      <c r="G2" s="710" t="s">
        <v>2</v>
      </c>
      <c r="H2" s="707" t="s">
        <v>776</v>
      </c>
      <c r="I2" s="707" t="s">
        <v>4</v>
      </c>
      <c r="J2" s="707" t="s">
        <v>774</v>
      </c>
      <c r="K2" s="707" t="s">
        <v>736</v>
      </c>
      <c r="L2" s="764" t="s">
        <v>799</v>
      </c>
    </row>
    <row r="3" spans="1:12" ht="17.25" thickTop="1">
      <c r="A3" s="828" t="s">
        <v>63</v>
      </c>
      <c r="B3" s="829" t="s">
        <v>63</v>
      </c>
      <c r="C3" s="830">
        <v>8400</v>
      </c>
      <c r="D3" s="1095">
        <v>3882.26</v>
      </c>
      <c r="E3" s="781">
        <f>C3-D3</f>
        <v>4517.74</v>
      </c>
      <c r="F3" s="689"/>
      <c r="G3" s="719" t="s">
        <v>659</v>
      </c>
      <c r="H3" s="702"/>
      <c r="I3" s="1189" t="s">
        <v>937</v>
      </c>
      <c r="J3" s="1189">
        <v>4</v>
      </c>
      <c r="K3" s="1141" t="s">
        <v>738</v>
      </c>
      <c r="L3" s="1199">
        <v>30</v>
      </c>
    </row>
    <row r="4" spans="1:12" ht="16.5">
      <c r="A4" s="755" t="s">
        <v>64</v>
      </c>
      <c r="B4" s="757" t="s">
        <v>64</v>
      </c>
      <c r="C4" s="753">
        <v>8400</v>
      </c>
      <c r="D4" s="1096">
        <v>3925.09</v>
      </c>
      <c r="E4" s="783">
        <f t="shared" ref="E4:E9" si="0">C4-D4</f>
        <v>4474.91</v>
      </c>
      <c r="F4" s="691"/>
      <c r="G4" s="696">
        <f>F3-F4</f>
        <v>0</v>
      </c>
      <c r="H4" s="791"/>
      <c r="I4" s="1190"/>
      <c r="J4" s="1190"/>
      <c r="K4" s="1190"/>
      <c r="L4" s="1200"/>
    </row>
    <row r="5" spans="1:12" ht="16.5">
      <c r="A5" s="755" t="s">
        <v>65</v>
      </c>
      <c r="B5" s="757" t="s">
        <v>65</v>
      </c>
      <c r="C5" s="753">
        <v>8400</v>
      </c>
      <c r="D5" s="1096">
        <v>3979.66</v>
      </c>
      <c r="E5" s="783">
        <f t="shared" si="0"/>
        <v>4420.34</v>
      </c>
      <c r="F5" s="691"/>
      <c r="G5" s="696">
        <f>F3-F5</f>
        <v>0</v>
      </c>
      <c r="H5" s="791"/>
      <c r="I5" s="1190"/>
      <c r="J5" s="1190"/>
      <c r="K5" s="1190"/>
      <c r="L5" s="1200"/>
    </row>
    <row r="6" spans="1:12" ht="16.5">
      <c r="A6" s="755" t="s">
        <v>66</v>
      </c>
      <c r="B6" s="757" t="s">
        <v>1087</v>
      </c>
      <c r="C6" s="753">
        <v>8000</v>
      </c>
      <c r="D6" s="1096">
        <v>3515.45</v>
      </c>
      <c r="E6" s="783">
        <f t="shared" si="0"/>
        <v>4484.55</v>
      </c>
      <c r="F6" s="691"/>
      <c r="G6" s="696" t="s">
        <v>674</v>
      </c>
      <c r="H6" s="791"/>
      <c r="I6" s="1191" t="s">
        <v>673</v>
      </c>
      <c r="J6" s="1191">
        <v>4</v>
      </c>
      <c r="K6" s="1198" t="s">
        <v>738</v>
      </c>
      <c r="L6" s="1201">
        <v>20</v>
      </c>
    </row>
    <row r="7" spans="1:12" ht="16.5">
      <c r="A7" s="755" t="s">
        <v>67</v>
      </c>
      <c r="B7" s="757" t="s">
        <v>1088</v>
      </c>
      <c r="C7" s="753">
        <v>8000</v>
      </c>
      <c r="D7" s="1096">
        <v>3452.69</v>
      </c>
      <c r="E7" s="783">
        <f t="shared" si="0"/>
        <v>4547.3099999999995</v>
      </c>
      <c r="F7" s="691"/>
      <c r="G7" s="696">
        <f>F6-F7</f>
        <v>0</v>
      </c>
      <c r="H7" s="791"/>
      <c r="I7" s="1192"/>
      <c r="J7" s="1192"/>
      <c r="K7" s="1192"/>
      <c r="L7" s="1202"/>
    </row>
    <row r="8" spans="1:12" ht="16.5">
      <c r="A8" s="755" t="s">
        <v>68</v>
      </c>
      <c r="B8" s="757" t="s">
        <v>1089</v>
      </c>
      <c r="C8" s="753">
        <v>15100</v>
      </c>
      <c r="D8" s="1096">
        <v>3384.41</v>
      </c>
      <c r="E8" s="783">
        <f t="shared" si="0"/>
        <v>11715.59</v>
      </c>
      <c r="F8" s="691"/>
      <c r="G8" s="696" t="s">
        <v>659</v>
      </c>
      <c r="H8" s="791"/>
      <c r="I8" s="1193" t="s">
        <v>1133</v>
      </c>
      <c r="J8" s="1193">
        <v>4</v>
      </c>
      <c r="K8" s="1195" t="s">
        <v>738</v>
      </c>
      <c r="L8" s="1196">
        <v>20</v>
      </c>
    </row>
    <row r="9" spans="1:12" ht="17.25" thickBot="1">
      <c r="A9" s="756" t="s">
        <v>69</v>
      </c>
      <c r="B9" s="758" t="s">
        <v>1090</v>
      </c>
      <c r="C9" s="754">
        <v>15100</v>
      </c>
      <c r="D9" s="1097">
        <v>3333.62</v>
      </c>
      <c r="E9" s="782">
        <f t="shared" si="0"/>
        <v>11766.380000000001</v>
      </c>
      <c r="F9" s="697"/>
      <c r="G9" s="717">
        <f>F8-F9</f>
        <v>0</v>
      </c>
      <c r="H9" s="698"/>
      <c r="I9" s="1194"/>
      <c r="J9" s="1194"/>
      <c r="K9" s="1194"/>
      <c r="L9" s="1197"/>
    </row>
    <row r="10" spans="1:12" ht="13.5" thickTop="1"/>
    <row r="12" spans="1:12">
      <c r="F12" s="759"/>
    </row>
  </sheetData>
  <sheetProtection password="AAE5" sheet="1" objects="1" scenarios="1" selectLockedCells="1"/>
  <mergeCells count="12">
    <mergeCell ref="K8:K9"/>
    <mergeCell ref="L8:L9"/>
    <mergeCell ref="K3:K5"/>
    <mergeCell ref="K6:K7"/>
    <mergeCell ref="L3:L5"/>
    <mergeCell ref="L6:L7"/>
    <mergeCell ref="I3:I5"/>
    <mergeCell ref="I6:I7"/>
    <mergeCell ref="I8:I9"/>
    <mergeCell ref="J3:J5"/>
    <mergeCell ref="J6:J7"/>
    <mergeCell ref="J8:J9"/>
  </mergeCells>
  <phoneticPr fontId="45" type="noConversion"/>
  <conditionalFormatting sqref="G4:G5">
    <cfRule type="cellIs" dxfId="302" priority="17" stopIfTrue="1" operator="notBetween">
      <formula>100</formula>
      <formula>-100</formula>
    </cfRule>
  </conditionalFormatting>
  <conditionalFormatting sqref="F3">
    <cfRule type="cellIs" dxfId="301" priority="19" stopIfTrue="1" operator="greaterThan">
      <formula>$E$3</formula>
    </cfRule>
  </conditionalFormatting>
  <conditionalFormatting sqref="F4">
    <cfRule type="cellIs" dxfId="300" priority="20" stopIfTrue="1" operator="greaterThan">
      <formula>$E$4</formula>
    </cfRule>
  </conditionalFormatting>
  <conditionalFormatting sqref="F5">
    <cfRule type="cellIs" dxfId="299" priority="21" stopIfTrue="1" operator="greaterThan">
      <formula>$E$5</formula>
    </cfRule>
  </conditionalFormatting>
  <conditionalFormatting sqref="F6">
    <cfRule type="cellIs" dxfId="298" priority="22" stopIfTrue="1" operator="greaterThan">
      <formula>$E$6</formula>
    </cfRule>
  </conditionalFormatting>
  <conditionalFormatting sqref="F7">
    <cfRule type="cellIs" dxfId="297" priority="23" stopIfTrue="1" operator="greaterThan">
      <formula>$E$7</formula>
    </cfRule>
  </conditionalFormatting>
  <conditionalFormatting sqref="F8">
    <cfRule type="cellIs" dxfId="296" priority="24" stopIfTrue="1" operator="greaterThan">
      <formula>$E$8</formula>
    </cfRule>
  </conditionalFormatting>
  <conditionalFormatting sqref="F9">
    <cfRule type="cellIs" dxfId="295" priority="25" stopIfTrue="1" operator="greaterThan">
      <formula>$E$9</formula>
    </cfRule>
  </conditionalFormatting>
  <conditionalFormatting sqref="H3:H9">
    <cfRule type="cellIs" dxfId="294" priority="26" stopIfTrue="1" operator="greaterThan">
      <formula>4</formula>
    </cfRule>
  </conditionalFormatting>
  <conditionalFormatting sqref="G7">
    <cfRule type="cellIs" dxfId="293" priority="2" operator="notBetween">
      <formula>-500</formula>
      <formula>500</formula>
    </cfRule>
  </conditionalFormatting>
  <conditionalFormatting sqref="G9">
    <cfRule type="cellIs" dxfId="292" priority="1" operator="notBetween">
      <formula>-250</formula>
      <formula>250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workbookViewId="0">
      <selection activeCell="H10" sqref="H10"/>
    </sheetView>
  </sheetViews>
  <sheetFormatPr defaultColWidth="10.28515625" defaultRowHeight="16.5"/>
  <cols>
    <col min="1" max="1" width="26.28515625" style="706" customWidth="1"/>
    <col min="2" max="2" width="16.7109375" style="695" customWidth="1"/>
    <col min="3" max="3" width="26.28515625" style="731" customWidth="1"/>
    <col min="4" max="4" width="18.28515625" style="726" customWidth="1"/>
    <col min="5" max="5" width="27.5703125" style="695" customWidth="1"/>
    <col min="6" max="6" width="20.85546875" style="695" customWidth="1"/>
    <col min="7" max="7" width="13.42578125" style="693" customWidth="1"/>
    <col min="8" max="8" width="16.28515625" style="693" customWidth="1"/>
    <col min="9" max="9" width="16.42578125" style="706" customWidth="1"/>
    <col min="10" max="10" width="15.42578125" style="706" customWidth="1"/>
    <col min="11" max="11" width="18.5703125" style="706" customWidth="1"/>
    <col min="12" max="12" width="23" style="706" customWidth="1"/>
    <col min="13" max="16384" width="10.28515625" style="706"/>
  </cols>
  <sheetData>
    <row r="1" spans="1:15" ht="28.5" thickBot="1">
      <c r="A1" s="714" t="s">
        <v>672</v>
      </c>
      <c r="B1" s="724"/>
      <c r="C1" s="725"/>
    </row>
    <row r="2" spans="1:15" s="728" customFormat="1" ht="34.5" thickTop="1" thickBot="1">
      <c r="A2" s="732" t="s">
        <v>734</v>
      </c>
      <c r="B2" s="750" t="s">
        <v>1050</v>
      </c>
      <c r="C2" s="750" t="s">
        <v>3</v>
      </c>
      <c r="D2" s="750" t="s">
        <v>1051</v>
      </c>
      <c r="E2" s="750" t="s">
        <v>798</v>
      </c>
      <c r="F2" s="743" t="s">
        <v>796</v>
      </c>
      <c r="G2" s="744" t="s">
        <v>2</v>
      </c>
      <c r="H2" s="742" t="s">
        <v>776</v>
      </c>
      <c r="I2" s="742" t="s">
        <v>4</v>
      </c>
      <c r="J2" s="711" t="s">
        <v>774</v>
      </c>
      <c r="K2" s="711" t="s">
        <v>736</v>
      </c>
      <c r="L2" s="839" t="s">
        <v>801</v>
      </c>
    </row>
    <row r="3" spans="1:15" s="728" customFormat="1" ht="17.25" thickTop="1">
      <c r="A3" s="751" t="s">
        <v>843</v>
      </c>
      <c r="B3" s="831" t="s">
        <v>1091</v>
      </c>
      <c r="C3" s="832">
        <v>8000</v>
      </c>
      <c r="D3" s="1095">
        <v>2139.2399999999998</v>
      </c>
      <c r="E3" s="833">
        <f t="shared" ref="E3:E18" si="0">C3-D3</f>
        <v>5860.76</v>
      </c>
      <c r="F3" s="689"/>
      <c r="G3" s="719" t="s">
        <v>658</v>
      </c>
      <c r="H3" s="702"/>
      <c r="I3" s="1206" t="s">
        <v>683</v>
      </c>
      <c r="J3" s="1141">
        <v>2</v>
      </c>
      <c r="K3" s="1141" t="s">
        <v>775</v>
      </c>
      <c r="L3" s="1203">
        <v>20</v>
      </c>
    </row>
    <row r="4" spans="1:15" s="728" customFormat="1">
      <c r="A4" s="769" t="s">
        <v>844</v>
      </c>
      <c r="B4" s="1094" t="s">
        <v>1092</v>
      </c>
      <c r="C4" s="834">
        <v>8000</v>
      </c>
      <c r="D4" s="1096">
        <v>2138.75</v>
      </c>
      <c r="E4" s="835">
        <f t="shared" si="0"/>
        <v>5861.25</v>
      </c>
      <c r="F4" s="691"/>
      <c r="G4" s="720">
        <f>F3-F4</f>
        <v>0</v>
      </c>
      <c r="H4" s="791"/>
      <c r="I4" s="1207"/>
      <c r="J4" s="1142"/>
      <c r="K4" s="1142"/>
      <c r="L4" s="1204"/>
      <c r="O4" s="729"/>
    </row>
    <row r="5" spans="1:15" s="728" customFormat="1">
      <c r="A5" s="769" t="s">
        <v>845</v>
      </c>
      <c r="B5" s="1094" t="s">
        <v>1093</v>
      </c>
      <c r="C5" s="834">
        <v>8000</v>
      </c>
      <c r="D5" s="1096">
        <v>1831.34</v>
      </c>
      <c r="E5" s="835">
        <f t="shared" si="0"/>
        <v>6168.66</v>
      </c>
      <c r="F5" s="691"/>
      <c r="G5" s="696" t="s">
        <v>658</v>
      </c>
      <c r="H5" s="791"/>
      <c r="I5" s="1207" t="s">
        <v>683</v>
      </c>
      <c r="J5" s="1142"/>
      <c r="K5" s="1142"/>
      <c r="L5" s="1204"/>
    </row>
    <row r="6" spans="1:15" s="728" customFormat="1" ht="17.25" thickBot="1">
      <c r="A6" s="752" t="s">
        <v>846</v>
      </c>
      <c r="B6" s="836" t="s">
        <v>1094</v>
      </c>
      <c r="C6" s="837">
        <v>8000</v>
      </c>
      <c r="D6" s="1097">
        <v>1831.53</v>
      </c>
      <c r="E6" s="838">
        <f t="shared" si="0"/>
        <v>6168.47</v>
      </c>
      <c r="F6" s="697"/>
      <c r="G6" s="717">
        <f>F5-F6</f>
        <v>0</v>
      </c>
      <c r="H6" s="698"/>
      <c r="I6" s="1208"/>
      <c r="J6" s="1142"/>
      <c r="K6" s="1142"/>
      <c r="L6" s="1204"/>
      <c r="N6" s="730"/>
    </row>
    <row r="7" spans="1:15" s="728" customFormat="1" ht="17.25" thickTop="1">
      <c r="A7" s="751" t="s">
        <v>847</v>
      </c>
      <c r="B7" s="831" t="s">
        <v>1095</v>
      </c>
      <c r="C7" s="832">
        <v>8000</v>
      </c>
      <c r="D7" s="1095">
        <v>1855.13</v>
      </c>
      <c r="E7" s="833">
        <f t="shared" si="0"/>
        <v>6144.87</v>
      </c>
      <c r="F7" s="689"/>
      <c r="G7" s="719" t="s">
        <v>658</v>
      </c>
      <c r="H7" s="702"/>
      <c r="I7" s="1206" t="s">
        <v>683</v>
      </c>
      <c r="J7" s="1142"/>
      <c r="K7" s="1142"/>
      <c r="L7" s="1204"/>
    </row>
    <row r="8" spans="1:15" s="728" customFormat="1">
      <c r="A8" s="769" t="s">
        <v>848</v>
      </c>
      <c r="B8" s="1094" t="s">
        <v>1096</v>
      </c>
      <c r="C8" s="834">
        <v>8000</v>
      </c>
      <c r="D8" s="1096">
        <v>1855.74</v>
      </c>
      <c r="E8" s="835">
        <f t="shared" si="0"/>
        <v>6144.26</v>
      </c>
      <c r="F8" s="691"/>
      <c r="G8" s="720">
        <f>F7-F8</f>
        <v>0</v>
      </c>
      <c r="H8" s="791"/>
      <c r="I8" s="1207"/>
      <c r="J8" s="1142"/>
      <c r="K8" s="1142"/>
      <c r="L8" s="1204"/>
      <c r="O8" s="729"/>
    </row>
    <row r="9" spans="1:15" s="728" customFormat="1">
      <c r="A9" s="769" t="s">
        <v>849</v>
      </c>
      <c r="B9" s="1094" t="s">
        <v>1097</v>
      </c>
      <c r="C9" s="834">
        <v>8000</v>
      </c>
      <c r="D9" s="1096">
        <v>1826.14</v>
      </c>
      <c r="E9" s="835">
        <f t="shared" si="0"/>
        <v>6173.86</v>
      </c>
      <c r="F9" s="691"/>
      <c r="G9" s="696" t="s">
        <v>658</v>
      </c>
      <c r="H9" s="791"/>
      <c r="I9" s="1207" t="s">
        <v>683</v>
      </c>
      <c r="J9" s="1142"/>
      <c r="K9" s="1142"/>
      <c r="L9" s="1204"/>
    </row>
    <row r="10" spans="1:15" s="728" customFormat="1" ht="17.25" thickBot="1">
      <c r="A10" s="752" t="s">
        <v>850</v>
      </c>
      <c r="B10" s="836" t="s">
        <v>1098</v>
      </c>
      <c r="C10" s="837">
        <v>8000</v>
      </c>
      <c r="D10" s="1097">
        <v>1825.66</v>
      </c>
      <c r="E10" s="838">
        <f t="shared" si="0"/>
        <v>6174.34</v>
      </c>
      <c r="F10" s="697"/>
      <c r="G10" s="717">
        <f>F9-F10</f>
        <v>0</v>
      </c>
      <c r="H10" s="698"/>
      <c r="I10" s="1208"/>
      <c r="J10" s="1142"/>
      <c r="K10" s="1142"/>
      <c r="L10" s="1204"/>
      <c r="N10" s="730"/>
    </row>
    <row r="11" spans="1:15" s="728" customFormat="1" ht="17.25" thickTop="1">
      <c r="A11" s="751" t="s">
        <v>851</v>
      </c>
      <c r="B11" s="831" t="s">
        <v>773</v>
      </c>
      <c r="C11" s="832"/>
      <c r="D11" s="1095"/>
      <c r="E11" s="833">
        <f t="shared" si="0"/>
        <v>0</v>
      </c>
      <c r="F11" s="689"/>
      <c r="G11" s="719" t="s">
        <v>658</v>
      </c>
      <c r="H11" s="702"/>
      <c r="I11" s="1206" t="s">
        <v>683</v>
      </c>
      <c r="J11" s="1142"/>
      <c r="K11" s="1142"/>
      <c r="L11" s="1204"/>
    </row>
    <row r="12" spans="1:15" s="728" customFormat="1">
      <c r="A12" s="769" t="s">
        <v>852</v>
      </c>
      <c r="B12" s="1094" t="s">
        <v>773</v>
      </c>
      <c r="C12" s="834"/>
      <c r="D12" s="1096"/>
      <c r="E12" s="835">
        <f t="shared" si="0"/>
        <v>0</v>
      </c>
      <c r="F12" s="691"/>
      <c r="G12" s="720">
        <f>F11-F12</f>
        <v>0</v>
      </c>
      <c r="H12" s="791"/>
      <c r="I12" s="1207"/>
      <c r="J12" s="1142"/>
      <c r="K12" s="1142"/>
      <c r="L12" s="1204"/>
      <c r="O12" s="729"/>
    </row>
    <row r="13" spans="1:15" s="728" customFormat="1">
      <c r="A13" s="769" t="s">
        <v>853</v>
      </c>
      <c r="B13" s="1094" t="s">
        <v>773</v>
      </c>
      <c r="C13" s="834"/>
      <c r="D13" s="1096"/>
      <c r="E13" s="835">
        <f t="shared" si="0"/>
        <v>0</v>
      </c>
      <c r="F13" s="691"/>
      <c r="G13" s="696" t="s">
        <v>658</v>
      </c>
      <c r="H13" s="791"/>
      <c r="I13" s="1207" t="s">
        <v>683</v>
      </c>
      <c r="J13" s="1142"/>
      <c r="K13" s="1142"/>
      <c r="L13" s="1204"/>
    </row>
    <row r="14" spans="1:15" s="728" customFormat="1" ht="17.25" thickBot="1">
      <c r="A14" s="752" t="s">
        <v>854</v>
      </c>
      <c r="B14" s="836" t="s">
        <v>773</v>
      </c>
      <c r="C14" s="837"/>
      <c r="D14" s="1097"/>
      <c r="E14" s="838">
        <f t="shared" si="0"/>
        <v>0</v>
      </c>
      <c r="F14" s="697"/>
      <c r="G14" s="717">
        <f>F13-F14</f>
        <v>0</v>
      </c>
      <c r="H14" s="698"/>
      <c r="I14" s="1208"/>
      <c r="J14" s="1142"/>
      <c r="K14" s="1142"/>
      <c r="L14" s="1204"/>
      <c r="N14" s="730"/>
    </row>
    <row r="15" spans="1:15" s="728" customFormat="1" ht="17.25" thickTop="1">
      <c r="A15" s="751" t="s">
        <v>855</v>
      </c>
      <c r="B15" s="831" t="s">
        <v>773</v>
      </c>
      <c r="C15" s="832"/>
      <c r="D15" s="1095"/>
      <c r="E15" s="833">
        <f t="shared" si="0"/>
        <v>0</v>
      </c>
      <c r="F15" s="689"/>
      <c r="G15" s="719" t="s">
        <v>78</v>
      </c>
      <c r="H15" s="702"/>
      <c r="I15" s="1206" t="s">
        <v>683</v>
      </c>
      <c r="J15" s="1142"/>
      <c r="K15" s="1142"/>
      <c r="L15" s="1204"/>
    </row>
    <row r="16" spans="1:15" s="728" customFormat="1">
      <c r="A16" s="769" t="s">
        <v>856</v>
      </c>
      <c r="B16" s="1094" t="s">
        <v>773</v>
      </c>
      <c r="C16" s="834"/>
      <c r="D16" s="1096"/>
      <c r="E16" s="835">
        <f t="shared" si="0"/>
        <v>0</v>
      </c>
      <c r="F16" s="691"/>
      <c r="G16" s="720">
        <f>F15-F16</f>
        <v>0</v>
      </c>
      <c r="H16" s="791"/>
      <c r="I16" s="1207"/>
      <c r="J16" s="1142"/>
      <c r="K16" s="1142"/>
      <c r="L16" s="1204"/>
      <c r="O16" s="729"/>
    </row>
    <row r="17" spans="1:14" s="728" customFormat="1">
      <c r="A17" s="769" t="s">
        <v>857</v>
      </c>
      <c r="B17" s="1094" t="s">
        <v>773</v>
      </c>
      <c r="C17" s="834"/>
      <c r="D17" s="1096"/>
      <c r="E17" s="835">
        <f t="shared" si="0"/>
        <v>0</v>
      </c>
      <c r="F17" s="691"/>
      <c r="G17" s="696" t="s">
        <v>78</v>
      </c>
      <c r="H17" s="791"/>
      <c r="I17" s="1207" t="s">
        <v>683</v>
      </c>
      <c r="J17" s="1142"/>
      <c r="K17" s="1142"/>
      <c r="L17" s="1204"/>
    </row>
    <row r="18" spans="1:14" s="728" customFormat="1" ht="17.25" thickBot="1">
      <c r="A18" s="752" t="s">
        <v>858</v>
      </c>
      <c r="B18" s="836" t="s">
        <v>773</v>
      </c>
      <c r="C18" s="837"/>
      <c r="D18" s="1097"/>
      <c r="E18" s="838">
        <f t="shared" si="0"/>
        <v>0</v>
      </c>
      <c r="F18" s="697"/>
      <c r="G18" s="717">
        <f>F17-F18</f>
        <v>0</v>
      </c>
      <c r="H18" s="698"/>
      <c r="I18" s="1208"/>
      <c r="J18" s="1143"/>
      <c r="K18" s="1143"/>
      <c r="L18" s="1205"/>
      <c r="N18" s="730"/>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91" priority="17" stopIfTrue="1" operator="greaterThan">
      <formula>2</formula>
    </cfRule>
  </conditionalFormatting>
  <conditionalFormatting sqref="G4 G6 G8 G10 G12 G14 G16 G18">
    <cfRule type="cellIs" dxfId="290" priority="23" stopIfTrue="1" operator="notBetween">
      <formula>-2</formula>
      <formula>2</formula>
    </cfRule>
  </conditionalFormatting>
  <conditionalFormatting sqref="F3">
    <cfRule type="cellIs" dxfId="289" priority="26" stopIfTrue="1" operator="greaterThan">
      <formula>$E$3</formula>
    </cfRule>
  </conditionalFormatting>
  <conditionalFormatting sqref="F4">
    <cfRule type="cellIs" dxfId="288" priority="27" stopIfTrue="1" operator="greaterThan">
      <formula>$E$4</formula>
    </cfRule>
  </conditionalFormatting>
  <conditionalFormatting sqref="F5">
    <cfRule type="cellIs" dxfId="287" priority="28" stopIfTrue="1" operator="greaterThan">
      <formula>$E$5</formula>
    </cfRule>
  </conditionalFormatting>
  <conditionalFormatting sqref="F6">
    <cfRule type="cellIs" dxfId="286" priority="29" stopIfTrue="1" operator="greaterThan">
      <formula>$E$6</formula>
    </cfRule>
  </conditionalFormatting>
  <conditionalFormatting sqref="F7">
    <cfRule type="cellIs" dxfId="285" priority="30" stopIfTrue="1" operator="greaterThan">
      <formula>$E$7</formula>
    </cfRule>
  </conditionalFormatting>
  <conditionalFormatting sqref="F8">
    <cfRule type="cellIs" dxfId="284" priority="31" stopIfTrue="1" operator="greaterThan">
      <formula>$E$8</formula>
    </cfRule>
  </conditionalFormatting>
  <conditionalFormatting sqref="F9">
    <cfRule type="cellIs" dxfId="283" priority="32" stopIfTrue="1" operator="greaterThan">
      <formula>$E$9</formula>
    </cfRule>
  </conditionalFormatting>
  <conditionalFormatting sqref="F10">
    <cfRule type="cellIs" dxfId="282" priority="33" stopIfTrue="1" operator="greaterThan">
      <formula>$E$10</formula>
    </cfRule>
  </conditionalFormatting>
  <conditionalFormatting sqref="F11">
    <cfRule type="cellIs" dxfId="281" priority="34" stopIfTrue="1" operator="greaterThan">
      <formula>$E$11</formula>
    </cfRule>
  </conditionalFormatting>
  <conditionalFormatting sqref="F12">
    <cfRule type="cellIs" dxfId="280" priority="35" stopIfTrue="1" operator="greaterThan">
      <formula>$E$12</formula>
    </cfRule>
  </conditionalFormatting>
  <conditionalFormatting sqref="F13">
    <cfRule type="cellIs" dxfId="279" priority="36" stopIfTrue="1" operator="greaterThan">
      <formula>$E$13</formula>
    </cfRule>
  </conditionalFormatting>
  <conditionalFormatting sqref="F14">
    <cfRule type="cellIs" dxfId="278" priority="37" stopIfTrue="1" operator="greaterThan">
      <formula>$E$14</formula>
    </cfRule>
  </conditionalFormatting>
  <conditionalFormatting sqref="F15">
    <cfRule type="cellIs" dxfId="277" priority="38" stopIfTrue="1" operator="greaterThan">
      <formula>$E$15</formula>
    </cfRule>
  </conditionalFormatting>
  <conditionalFormatting sqref="F16">
    <cfRule type="cellIs" dxfId="276" priority="39" stopIfTrue="1" operator="greaterThan">
      <formula>$E$16</formula>
    </cfRule>
  </conditionalFormatting>
  <conditionalFormatting sqref="F17">
    <cfRule type="cellIs" dxfId="275" priority="40" stopIfTrue="1" operator="greaterThan">
      <formula>$E$17</formula>
    </cfRule>
  </conditionalFormatting>
  <conditionalFormatting sqref="F18">
    <cfRule type="cellIs" dxfId="274" priority="41" stopIfTrue="1" operator="greaterThan">
      <formula>$E$18</formula>
    </cfRule>
  </conditionalFormatting>
  <conditionalFormatting sqref="D3">
    <cfRule type="cellIs" dxfId="273" priority="16" stopIfTrue="1" operator="greaterThan">
      <formula>$E$3</formula>
    </cfRule>
  </conditionalFormatting>
  <conditionalFormatting sqref="D4">
    <cfRule type="cellIs" dxfId="272" priority="15" stopIfTrue="1" operator="greaterThan">
      <formula>$E$4</formula>
    </cfRule>
  </conditionalFormatting>
  <conditionalFormatting sqref="D5">
    <cfRule type="cellIs" dxfId="271" priority="14" stopIfTrue="1" operator="greaterThan">
      <formula>$E$5</formula>
    </cfRule>
  </conditionalFormatting>
  <conditionalFormatting sqref="D6">
    <cfRule type="cellIs" dxfId="270" priority="13" stopIfTrue="1" operator="greaterThan">
      <formula>$E$6</formula>
    </cfRule>
  </conditionalFormatting>
  <conditionalFormatting sqref="D7">
    <cfRule type="cellIs" dxfId="269" priority="12" stopIfTrue="1" operator="greaterThan">
      <formula>$E$7</formula>
    </cfRule>
  </conditionalFormatting>
  <conditionalFormatting sqref="D8">
    <cfRule type="cellIs" dxfId="268" priority="11" stopIfTrue="1" operator="greaterThan">
      <formula>$E$8</formula>
    </cfRule>
  </conditionalFormatting>
  <conditionalFormatting sqref="D9">
    <cfRule type="cellIs" dxfId="267" priority="10" stopIfTrue="1" operator="greaterThan">
      <formula>$E$9</formula>
    </cfRule>
  </conditionalFormatting>
  <conditionalFormatting sqref="D10">
    <cfRule type="cellIs" dxfId="266" priority="9" stopIfTrue="1" operator="greaterThan">
      <formula>$E$10</formula>
    </cfRule>
  </conditionalFormatting>
  <conditionalFormatting sqref="D11">
    <cfRule type="cellIs" dxfId="265" priority="8" stopIfTrue="1" operator="greaterThan">
      <formula>$E$11</formula>
    </cfRule>
  </conditionalFormatting>
  <conditionalFormatting sqref="D12">
    <cfRule type="cellIs" dxfId="264" priority="7" stopIfTrue="1" operator="greaterThan">
      <formula>$E$12</formula>
    </cfRule>
  </conditionalFormatting>
  <conditionalFormatting sqref="D13">
    <cfRule type="cellIs" dxfId="263" priority="6" stopIfTrue="1" operator="greaterThan">
      <formula>$E$13</formula>
    </cfRule>
  </conditionalFormatting>
  <conditionalFormatting sqref="D14">
    <cfRule type="cellIs" dxfId="262" priority="5" stopIfTrue="1" operator="greaterThan">
      <formula>$E$14</formula>
    </cfRule>
  </conditionalFormatting>
  <conditionalFormatting sqref="D15">
    <cfRule type="cellIs" dxfId="261" priority="4" stopIfTrue="1" operator="greaterThan">
      <formula>$E$15</formula>
    </cfRule>
  </conditionalFormatting>
  <conditionalFormatting sqref="D16">
    <cfRule type="cellIs" dxfId="260" priority="3" stopIfTrue="1" operator="greaterThan">
      <formula>$E$16</formula>
    </cfRule>
  </conditionalFormatting>
  <conditionalFormatting sqref="D17">
    <cfRule type="cellIs" dxfId="259" priority="2" stopIfTrue="1" operator="greaterThan">
      <formula>$E$17</formula>
    </cfRule>
  </conditionalFormatting>
  <conditionalFormatting sqref="D18">
    <cfRule type="cellIs" dxfId="258" priority="1"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M100"/>
  <sheetViews>
    <sheetView workbookViewId="0">
      <selection activeCell="H13" sqref="H13"/>
    </sheetView>
  </sheetViews>
  <sheetFormatPr defaultColWidth="10.28515625" defaultRowHeight="16.5"/>
  <cols>
    <col min="1" max="1" width="26.7109375" style="706" customWidth="1"/>
    <col min="2" max="2" width="20.85546875" style="706" customWidth="1"/>
    <col min="3" max="3" width="29" style="706" customWidth="1"/>
    <col min="4" max="5" width="28" style="706" customWidth="1"/>
    <col min="6" max="6" width="21.42578125" style="693" customWidth="1"/>
    <col min="7" max="7" width="18" style="693" customWidth="1"/>
    <col min="8" max="8" width="12.85546875" style="706" customWidth="1"/>
    <col min="9" max="9" width="16.85546875" style="706" customWidth="1"/>
    <col min="10" max="10" width="10.28515625" style="706"/>
    <col min="11" max="11" width="14.85546875" style="706" customWidth="1"/>
    <col min="12" max="12" width="26.85546875" style="706" customWidth="1"/>
    <col min="13" max="256" width="10.28515625" style="706"/>
    <col min="257" max="257" width="20.42578125" style="706" customWidth="1"/>
    <col min="258" max="258" width="12.85546875" style="706" customWidth="1"/>
    <col min="259" max="260" width="19" style="706" customWidth="1"/>
    <col min="261" max="261" width="13" style="706" customWidth="1"/>
    <col min="262" max="262" width="11" style="706" customWidth="1"/>
    <col min="263" max="263" width="9.140625" style="706" customWidth="1"/>
    <col min="264" max="264" width="18.85546875" style="706" customWidth="1"/>
    <col min="265" max="265" width="20.5703125" style="706" customWidth="1"/>
    <col min="266" max="512" width="10.28515625" style="706"/>
    <col min="513" max="513" width="20.42578125" style="706" customWidth="1"/>
    <col min="514" max="514" width="12.85546875" style="706" customWidth="1"/>
    <col min="515" max="516" width="19" style="706" customWidth="1"/>
    <col min="517" max="517" width="13" style="706" customWidth="1"/>
    <col min="518" max="518" width="11" style="706" customWidth="1"/>
    <col min="519" max="519" width="9.140625" style="706" customWidth="1"/>
    <col min="520" max="520" width="18.85546875" style="706" customWidth="1"/>
    <col min="521" max="521" width="20.5703125" style="706" customWidth="1"/>
    <col min="522" max="768" width="10.28515625" style="706"/>
    <col min="769" max="769" width="20.42578125" style="706" customWidth="1"/>
    <col min="770" max="770" width="12.85546875" style="706" customWidth="1"/>
    <col min="771" max="772" width="19" style="706" customWidth="1"/>
    <col min="773" max="773" width="13" style="706" customWidth="1"/>
    <col min="774" max="774" width="11" style="706" customWidth="1"/>
    <col min="775" max="775" width="9.140625" style="706" customWidth="1"/>
    <col min="776" max="776" width="18.85546875" style="706" customWidth="1"/>
    <col min="777" max="777" width="20.5703125" style="706" customWidth="1"/>
    <col min="778" max="1024" width="10.28515625" style="706"/>
    <col min="1025" max="1025" width="20.42578125" style="706" customWidth="1"/>
    <col min="1026" max="1026" width="12.85546875" style="706" customWidth="1"/>
    <col min="1027" max="1028" width="19" style="706" customWidth="1"/>
    <col min="1029" max="1029" width="13" style="706" customWidth="1"/>
    <col min="1030" max="1030" width="11" style="706" customWidth="1"/>
    <col min="1031" max="1031" width="9.140625" style="706" customWidth="1"/>
    <col min="1032" max="1032" width="18.85546875" style="706" customWidth="1"/>
    <col min="1033" max="1033" width="20.5703125" style="706" customWidth="1"/>
    <col min="1034" max="1280" width="10.28515625" style="706"/>
    <col min="1281" max="1281" width="20.42578125" style="706" customWidth="1"/>
    <col min="1282" max="1282" width="12.85546875" style="706" customWidth="1"/>
    <col min="1283" max="1284" width="19" style="706" customWidth="1"/>
    <col min="1285" max="1285" width="13" style="706" customWidth="1"/>
    <col min="1286" max="1286" width="11" style="706" customWidth="1"/>
    <col min="1287" max="1287" width="9.140625" style="706" customWidth="1"/>
    <col min="1288" max="1288" width="18.85546875" style="706" customWidth="1"/>
    <col min="1289" max="1289" width="20.5703125" style="706" customWidth="1"/>
    <col min="1290" max="1536" width="10.28515625" style="706"/>
    <col min="1537" max="1537" width="20.42578125" style="706" customWidth="1"/>
    <col min="1538" max="1538" width="12.85546875" style="706" customWidth="1"/>
    <col min="1539" max="1540" width="19" style="706" customWidth="1"/>
    <col min="1541" max="1541" width="13" style="706" customWidth="1"/>
    <col min="1542" max="1542" width="11" style="706" customWidth="1"/>
    <col min="1543" max="1543" width="9.140625" style="706" customWidth="1"/>
    <col min="1544" max="1544" width="18.85546875" style="706" customWidth="1"/>
    <col min="1545" max="1545" width="20.5703125" style="706" customWidth="1"/>
    <col min="1546" max="1792" width="10.28515625" style="706"/>
    <col min="1793" max="1793" width="20.42578125" style="706" customWidth="1"/>
    <col min="1794" max="1794" width="12.85546875" style="706" customWidth="1"/>
    <col min="1795" max="1796" width="19" style="706" customWidth="1"/>
    <col min="1797" max="1797" width="13" style="706" customWidth="1"/>
    <col min="1798" max="1798" width="11" style="706" customWidth="1"/>
    <col min="1799" max="1799" width="9.140625" style="706" customWidth="1"/>
    <col min="1800" max="1800" width="18.85546875" style="706" customWidth="1"/>
    <col min="1801" max="1801" width="20.5703125" style="706" customWidth="1"/>
    <col min="1802" max="2048" width="10.28515625" style="706"/>
    <col min="2049" max="2049" width="20.42578125" style="706" customWidth="1"/>
    <col min="2050" max="2050" width="12.85546875" style="706" customWidth="1"/>
    <col min="2051" max="2052" width="19" style="706" customWidth="1"/>
    <col min="2053" max="2053" width="13" style="706" customWidth="1"/>
    <col min="2054" max="2054" width="11" style="706" customWidth="1"/>
    <col min="2055" max="2055" width="9.140625" style="706" customWidth="1"/>
    <col min="2056" max="2056" width="18.85546875" style="706" customWidth="1"/>
    <col min="2057" max="2057" width="20.5703125" style="706" customWidth="1"/>
    <col min="2058" max="2304" width="10.28515625" style="706"/>
    <col min="2305" max="2305" width="20.42578125" style="706" customWidth="1"/>
    <col min="2306" max="2306" width="12.85546875" style="706" customWidth="1"/>
    <col min="2307" max="2308" width="19" style="706" customWidth="1"/>
    <col min="2309" max="2309" width="13" style="706" customWidth="1"/>
    <col min="2310" max="2310" width="11" style="706" customWidth="1"/>
    <col min="2311" max="2311" width="9.140625" style="706" customWidth="1"/>
    <col min="2312" max="2312" width="18.85546875" style="706" customWidth="1"/>
    <col min="2313" max="2313" width="20.5703125" style="706" customWidth="1"/>
    <col min="2314" max="2560" width="10.28515625" style="706"/>
    <col min="2561" max="2561" width="20.42578125" style="706" customWidth="1"/>
    <col min="2562" max="2562" width="12.85546875" style="706" customWidth="1"/>
    <col min="2563" max="2564" width="19" style="706" customWidth="1"/>
    <col min="2565" max="2565" width="13" style="706" customWidth="1"/>
    <col min="2566" max="2566" width="11" style="706" customWidth="1"/>
    <col min="2567" max="2567" width="9.140625" style="706" customWidth="1"/>
    <col min="2568" max="2568" width="18.85546875" style="706" customWidth="1"/>
    <col min="2569" max="2569" width="20.5703125" style="706" customWidth="1"/>
    <col min="2570" max="2816" width="10.28515625" style="706"/>
    <col min="2817" max="2817" width="20.42578125" style="706" customWidth="1"/>
    <col min="2818" max="2818" width="12.85546875" style="706" customWidth="1"/>
    <col min="2819" max="2820" width="19" style="706" customWidth="1"/>
    <col min="2821" max="2821" width="13" style="706" customWidth="1"/>
    <col min="2822" max="2822" width="11" style="706" customWidth="1"/>
    <col min="2823" max="2823" width="9.140625" style="706" customWidth="1"/>
    <col min="2824" max="2824" width="18.85546875" style="706" customWidth="1"/>
    <col min="2825" max="2825" width="20.5703125" style="706" customWidth="1"/>
    <col min="2826" max="3072" width="10.28515625" style="706"/>
    <col min="3073" max="3073" width="20.42578125" style="706" customWidth="1"/>
    <col min="3074" max="3074" width="12.85546875" style="706" customWidth="1"/>
    <col min="3075" max="3076" width="19" style="706" customWidth="1"/>
    <col min="3077" max="3077" width="13" style="706" customWidth="1"/>
    <col min="3078" max="3078" width="11" style="706" customWidth="1"/>
    <col min="3079" max="3079" width="9.140625" style="706" customWidth="1"/>
    <col min="3080" max="3080" width="18.85546875" style="706" customWidth="1"/>
    <col min="3081" max="3081" width="20.5703125" style="706" customWidth="1"/>
    <col min="3082" max="3328" width="10.28515625" style="706"/>
    <col min="3329" max="3329" width="20.42578125" style="706" customWidth="1"/>
    <col min="3330" max="3330" width="12.85546875" style="706" customWidth="1"/>
    <col min="3331" max="3332" width="19" style="706" customWidth="1"/>
    <col min="3333" max="3333" width="13" style="706" customWidth="1"/>
    <col min="3334" max="3334" width="11" style="706" customWidth="1"/>
    <col min="3335" max="3335" width="9.140625" style="706" customWidth="1"/>
    <col min="3336" max="3336" width="18.85546875" style="706" customWidth="1"/>
    <col min="3337" max="3337" width="20.5703125" style="706" customWidth="1"/>
    <col min="3338" max="3584" width="10.28515625" style="706"/>
    <col min="3585" max="3585" width="20.42578125" style="706" customWidth="1"/>
    <col min="3586" max="3586" width="12.85546875" style="706" customWidth="1"/>
    <col min="3587" max="3588" width="19" style="706" customWidth="1"/>
    <col min="3589" max="3589" width="13" style="706" customWidth="1"/>
    <col min="3590" max="3590" width="11" style="706" customWidth="1"/>
    <col min="3591" max="3591" width="9.140625" style="706" customWidth="1"/>
    <col min="3592" max="3592" width="18.85546875" style="706" customWidth="1"/>
    <col min="3593" max="3593" width="20.5703125" style="706" customWidth="1"/>
    <col min="3594" max="3840" width="10.28515625" style="706"/>
    <col min="3841" max="3841" width="20.42578125" style="706" customWidth="1"/>
    <col min="3842" max="3842" width="12.85546875" style="706" customWidth="1"/>
    <col min="3843" max="3844" width="19" style="706" customWidth="1"/>
    <col min="3845" max="3845" width="13" style="706" customWidth="1"/>
    <col min="3846" max="3846" width="11" style="706" customWidth="1"/>
    <col min="3847" max="3847" width="9.140625" style="706" customWidth="1"/>
    <col min="3848" max="3848" width="18.85546875" style="706" customWidth="1"/>
    <col min="3849" max="3849" width="20.5703125" style="706" customWidth="1"/>
    <col min="3850" max="4096" width="10.28515625" style="706"/>
    <col min="4097" max="4097" width="20.42578125" style="706" customWidth="1"/>
    <col min="4098" max="4098" width="12.85546875" style="706" customWidth="1"/>
    <col min="4099" max="4100" width="19" style="706" customWidth="1"/>
    <col min="4101" max="4101" width="13" style="706" customWidth="1"/>
    <col min="4102" max="4102" width="11" style="706" customWidth="1"/>
    <col min="4103" max="4103" width="9.140625" style="706" customWidth="1"/>
    <col min="4104" max="4104" width="18.85546875" style="706" customWidth="1"/>
    <col min="4105" max="4105" width="20.5703125" style="706" customWidth="1"/>
    <col min="4106" max="4352" width="10.28515625" style="706"/>
    <col min="4353" max="4353" width="20.42578125" style="706" customWidth="1"/>
    <col min="4354" max="4354" width="12.85546875" style="706" customWidth="1"/>
    <col min="4355" max="4356" width="19" style="706" customWidth="1"/>
    <col min="4357" max="4357" width="13" style="706" customWidth="1"/>
    <col min="4358" max="4358" width="11" style="706" customWidth="1"/>
    <col min="4359" max="4359" width="9.140625" style="706" customWidth="1"/>
    <col min="4360" max="4360" width="18.85546875" style="706" customWidth="1"/>
    <col min="4361" max="4361" width="20.5703125" style="706" customWidth="1"/>
    <col min="4362" max="4608" width="10.28515625" style="706"/>
    <col min="4609" max="4609" width="20.42578125" style="706" customWidth="1"/>
    <col min="4610" max="4610" width="12.85546875" style="706" customWidth="1"/>
    <col min="4611" max="4612" width="19" style="706" customWidth="1"/>
    <col min="4613" max="4613" width="13" style="706" customWidth="1"/>
    <col min="4614" max="4614" width="11" style="706" customWidth="1"/>
    <col min="4615" max="4615" width="9.140625" style="706" customWidth="1"/>
    <col min="4616" max="4616" width="18.85546875" style="706" customWidth="1"/>
    <col min="4617" max="4617" width="20.5703125" style="706" customWidth="1"/>
    <col min="4618" max="4864" width="10.28515625" style="706"/>
    <col min="4865" max="4865" width="20.42578125" style="706" customWidth="1"/>
    <col min="4866" max="4866" width="12.85546875" style="706" customWidth="1"/>
    <col min="4867" max="4868" width="19" style="706" customWidth="1"/>
    <col min="4869" max="4869" width="13" style="706" customWidth="1"/>
    <col min="4870" max="4870" width="11" style="706" customWidth="1"/>
    <col min="4871" max="4871" width="9.140625" style="706" customWidth="1"/>
    <col min="4872" max="4872" width="18.85546875" style="706" customWidth="1"/>
    <col min="4873" max="4873" width="20.5703125" style="706" customWidth="1"/>
    <col min="4874" max="5120" width="10.28515625" style="706"/>
    <col min="5121" max="5121" width="20.42578125" style="706" customWidth="1"/>
    <col min="5122" max="5122" width="12.85546875" style="706" customWidth="1"/>
    <col min="5123" max="5124" width="19" style="706" customWidth="1"/>
    <col min="5125" max="5125" width="13" style="706" customWidth="1"/>
    <col min="5126" max="5126" width="11" style="706" customWidth="1"/>
    <col min="5127" max="5127" width="9.140625" style="706" customWidth="1"/>
    <col min="5128" max="5128" width="18.85546875" style="706" customWidth="1"/>
    <col min="5129" max="5129" width="20.5703125" style="706" customWidth="1"/>
    <col min="5130" max="5376" width="10.28515625" style="706"/>
    <col min="5377" max="5377" width="20.42578125" style="706" customWidth="1"/>
    <col min="5378" max="5378" width="12.85546875" style="706" customWidth="1"/>
    <col min="5379" max="5380" width="19" style="706" customWidth="1"/>
    <col min="5381" max="5381" width="13" style="706" customWidth="1"/>
    <col min="5382" max="5382" width="11" style="706" customWidth="1"/>
    <col min="5383" max="5383" width="9.140625" style="706" customWidth="1"/>
    <col min="5384" max="5384" width="18.85546875" style="706" customWidth="1"/>
    <col min="5385" max="5385" width="20.5703125" style="706" customWidth="1"/>
    <col min="5386" max="5632" width="10.28515625" style="706"/>
    <col min="5633" max="5633" width="20.42578125" style="706" customWidth="1"/>
    <col min="5634" max="5634" width="12.85546875" style="706" customWidth="1"/>
    <col min="5635" max="5636" width="19" style="706" customWidth="1"/>
    <col min="5637" max="5637" width="13" style="706" customWidth="1"/>
    <col min="5638" max="5638" width="11" style="706" customWidth="1"/>
    <col min="5639" max="5639" width="9.140625" style="706" customWidth="1"/>
    <col min="5640" max="5640" width="18.85546875" style="706" customWidth="1"/>
    <col min="5641" max="5641" width="20.5703125" style="706" customWidth="1"/>
    <col min="5642" max="5888" width="10.28515625" style="706"/>
    <col min="5889" max="5889" width="20.42578125" style="706" customWidth="1"/>
    <col min="5890" max="5890" width="12.85546875" style="706" customWidth="1"/>
    <col min="5891" max="5892" width="19" style="706" customWidth="1"/>
    <col min="5893" max="5893" width="13" style="706" customWidth="1"/>
    <col min="5894" max="5894" width="11" style="706" customWidth="1"/>
    <col min="5895" max="5895" width="9.140625" style="706" customWidth="1"/>
    <col min="5896" max="5896" width="18.85546875" style="706" customWidth="1"/>
    <col min="5897" max="5897" width="20.5703125" style="706" customWidth="1"/>
    <col min="5898" max="6144" width="10.28515625" style="706"/>
    <col min="6145" max="6145" width="20.42578125" style="706" customWidth="1"/>
    <col min="6146" max="6146" width="12.85546875" style="706" customWidth="1"/>
    <col min="6147" max="6148" width="19" style="706" customWidth="1"/>
    <col min="6149" max="6149" width="13" style="706" customWidth="1"/>
    <col min="6150" max="6150" width="11" style="706" customWidth="1"/>
    <col min="6151" max="6151" width="9.140625" style="706" customWidth="1"/>
    <col min="6152" max="6152" width="18.85546875" style="706" customWidth="1"/>
    <col min="6153" max="6153" width="20.5703125" style="706" customWidth="1"/>
    <col min="6154" max="6400" width="10.28515625" style="706"/>
    <col min="6401" max="6401" width="20.42578125" style="706" customWidth="1"/>
    <col min="6402" max="6402" width="12.85546875" style="706" customWidth="1"/>
    <col min="6403" max="6404" width="19" style="706" customWidth="1"/>
    <col min="6405" max="6405" width="13" style="706" customWidth="1"/>
    <col min="6406" max="6406" width="11" style="706" customWidth="1"/>
    <col min="6407" max="6407" width="9.140625" style="706" customWidth="1"/>
    <col min="6408" max="6408" width="18.85546875" style="706" customWidth="1"/>
    <col min="6409" max="6409" width="20.5703125" style="706" customWidth="1"/>
    <col min="6410" max="6656" width="10.28515625" style="706"/>
    <col min="6657" max="6657" width="20.42578125" style="706" customWidth="1"/>
    <col min="6658" max="6658" width="12.85546875" style="706" customWidth="1"/>
    <col min="6659" max="6660" width="19" style="706" customWidth="1"/>
    <col min="6661" max="6661" width="13" style="706" customWidth="1"/>
    <col min="6662" max="6662" width="11" style="706" customWidth="1"/>
    <col min="6663" max="6663" width="9.140625" style="706" customWidth="1"/>
    <col min="6664" max="6664" width="18.85546875" style="706" customWidth="1"/>
    <col min="6665" max="6665" width="20.5703125" style="706" customWidth="1"/>
    <col min="6666" max="6912" width="10.28515625" style="706"/>
    <col min="6913" max="6913" width="20.42578125" style="706" customWidth="1"/>
    <col min="6914" max="6914" width="12.85546875" style="706" customWidth="1"/>
    <col min="6915" max="6916" width="19" style="706" customWidth="1"/>
    <col min="6917" max="6917" width="13" style="706" customWidth="1"/>
    <col min="6918" max="6918" width="11" style="706" customWidth="1"/>
    <col min="6919" max="6919" width="9.140625" style="706" customWidth="1"/>
    <col min="6920" max="6920" width="18.85546875" style="706" customWidth="1"/>
    <col min="6921" max="6921" width="20.5703125" style="706" customWidth="1"/>
    <col min="6922" max="7168" width="10.28515625" style="706"/>
    <col min="7169" max="7169" width="20.42578125" style="706" customWidth="1"/>
    <col min="7170" max="7170" width="12.85546875" style="706" customWidth="1"/>
    <col min="7171" max="7172" width="19" style="706" customWidth="1"/>
    <col min="7173" max="7173" width="13" style="706" customWidth="1"/>
    <col min="7174" max="7174" width="11" style="706" customWidth="1"/>
    <col min="7175" max="7175" width="9.140625" style="706" customWidth="1"/>
    <col min="7176" max="7176" width="18.85546875" style="706" customWidth="1"/>
    <col min="7177" max="7177" width="20.5703125" style="706" customWidth="1"/>
    <col min="7178" max="7424" width="10.28515625" style="706"/>
    <col min="7425" max="7425" width="20.42578125" style="706" customWidth="1"/>
    <col min="7426" max="7426" width="12.85546875" style="706" customWidth="1"/>
    <col min="7427" max="7428" width="19" style="706" customWidth="1"/>
    <col min="7429" max="7429" width="13" style="706" customWidth="1"/>
    <col min="7430" max="7430" width="11" style="706" customWidth="1"/>
    <col min="7431" max="7431" width="9.140625" style="706" customWidth="1"/>
    <col min="7432" max="7432" width="18.85546875" style="706" customWidth="1"/>
    <col min="7433" max="7433" width="20.5703125" style="706" customWidth="1"/>
    <col min="7434" max="7680" width="10.28515625" style="706"/>
    <col min="7681" max="7681" width="20.42578125" style="706" customWidth="1"/>
    <col min="7682" max="7682" width="12.85546875" style="706" customWidth="1"/>
    <col min="7683" max="7684" width="19" style="706" customWidth="1"/>
    <col min="7685" max="7685" width="13" style="706" customWidth="1"/>
    <col min="7686" max="7686" width="11" style="706" customWidth="1"/>
    <col min="7687" max="7687" width="9.140625" style="706" customWidth="1"/>
    <col min="7688" max="7688" width="18.85546875" style="706" customWidth="1"/>
    <col min="7689" max="7689" width="20.5703125" style="706" customWidth="1"/>
    <col min="7690" max="7936" width="10.28515625" style="706"/>
    <col min="7937" max="7937" width="20.42578125" style="706" customWidth="1"/>
    <col min="7938" max="7938" width="12.85546875" style="706" customWidth="1"/>
    <col min="7939" max="7940" width="19" style="706" customWidth="1"/>
    <col min="7941" max="7941" width="13" style="706" customWidth="1"/>
    <col min="7942" max="7942" width="11" style="706" customWidth="1"/>
    <col min="7943" max="7943" width="9.140625" style="706" customWidth="1"/>
    <col min="7944" max="7944" width="18.85546875" style="706" customWidth="1"/>
    <col min="7945" max="7945" width="20.5703125" style="706" customWidth="1"/>
    <col min="7946" max="8192" width="10.28515625" style="706"/>
    <col min="8193" max="8193" width="20.42578125" style="706" customWidth="1"/>
    <col min="8194" max="8194" width="12.85546875" style="706" customWidth="1"/>
    <col min="8195" max="8196" width="19" style="706" customWidth="1"/>
    <col min="8197" max="8197" width="13" style="706" customWidth="1"/>
    <col min="8198" max="8198" width="11" style="706" customWidth="1"/>
    <col min="8199" max="8199" width="9.140625" style="706" customWidth="1"/>
    <col min="8200" max="8200" width="18.85546875" style="706" customWidth="1"/>
    <col min="8201" max="8201" width="20.5703125" style="706" customWidth="1"/>
    <col min="8202" max="8448" width="10.28515625" style="706"/>
    <col min="8449" max="8449" width="20.42578125" style="706" customWidth="1"/>
    <col min="8450" max="8450" width="12.85546875" style="706" customWidth="1"/>
    <col min="8451" max="8452" width="19" style="706" customWidth="1"/>
    <col min="8453" max="8453" width="13" style="706" customWidth="1"/>
    <col min="8454" max="8454" width="11" style="706" customWidth="1"/>
    <col min="8455" max="8455" width="9.140625" style="706" customWidth="1"/>
    <col min="8456" max="8456" width="18.85546875" style="706" customWidth="1"/>
    <col min="8457" max="8457" width="20.5703125" style="706" customWidth="1"/>
    <col min="8458" max="8704" width="10.28515625" style="706"/>
    <col min="8705" max="8705" width="20.42578125" style="706" customWidth="1"/>
    <col min="8706" max="8706" width="12.85546875" style="706" customWidth="1"/>
    <col min="8707" max="8708" width="19" style="706" customWidth="1"/>
    <col min="8709" max="8709" width="13" style="706" customWidth="1"/>
    <col min="8710" max="8710" width="11" style="706" customWidth="1"/>
    <col min="8711" max="8711" width="9.140625" style="706" customWidth="1"/>
    <col min="8712" max="8712" width="18.85546875" style="706" customWidth="1"/>
    <col min="8713" max="8713" width="20.5703125" style="706" customWidth="1"/>
    <col min="8714" max="8960" width="10.28515625" style="706"/>
    <col min="8961" max="8961" width="20.42578125" style="706" customWidth="1"/>
    <col min="8962" max="8962" width="12.85546875" style="706" customWidth="1"/>
    <col min="8963" max="8964" width="19" style="706" customWidth="1"/>
    <col min="8965" max="8965" width="13" style="706" customWidth="1"/>
    <col min="8966" max="8966" width="11" style="706" customWidth="1"/>
    <col min="8967" max="8967" width="9.140625" style="706" customWidth="1"/>
    <col min="8968" max="8968" width="18.85546875" style="706" customWidth="1"/>
    <col min="8969" max="8969" width="20.5703125" style="706" customWidth="1"/>
    <col min="8970" max="9216" width="10.28515625" style="706"/>
    <col min="9217" max="9217" width="20.42578125" style="706" customWidth="1"/>
    <col min="9218" max="9218" width="12.85546875" style="706" customWidth="1"/>
    <col min="9219" max="9220" width="19" style="706" customWidth="1"/>
    <col min="9221" max="9221" width="13" style="706" customWidth="1"/>
    <col min="9222" max="9222" width="11" style="706" customWidth="1"/>
    <col min="9223" max="9223" width="9.140625" style="706" customWidth="1"/>
    <col min="9224" max="9224" width="18.85546875" style="706" customWidth="1"/>
    <col min="9225" max="9225" width="20.5703125" style="706" customWidth="1"/>
    <col min="9226" max="9472" width="10.28515625" style="706"/>
    <col min="9473" max="9473" width="20.42578125" style="706" customWidth="1"/>
    <col min="9474" max="9474" width="12.85546875" style="706" customWidth="1"/>
    <col min="9475" max="9476" width="19" style="706" customWidth="1"/>
    <col min="9477" max="9477" width="13" style="706" customWidth="1"/>
    <col min="9478" max="9478" width="11" style="706" customWidth="1"/>
    <col min="9479" max="9479" width="9.140625" style="706" customWidth="1"/>
    <col min="9480" max="9480" width="18.85546875" style="706" customWidth="1"/>
    <col min="9481" max="9481" width="20.5703125" style="706" customWidth="1"/>
    <col min="9482" max="9728" width="10.28515625" style="706"/>
    <col min="9729" max="9729" width="20.42578125" style="706" customWidth="1"/>
    <col min="9730" max="9730" width="12.85546875" style="706" customWidth="1"/>
    <col min="9731" max="9732" width="19" style="706" customWidth="1"/>
    <col min="9733" max="9733" width="13" style="706" customWidth="1"/>
    <col min="9734" max="9734" width="11" style="706" customWidth="1"/>
    <col min="9735" max="9735" width="9.140625" style="706" customWidth="1"/>
    <col min="9736" max="9736" width="18.85546875" style="706" customWidth="1"/>
    <col min="9737" max="9737" width="20.5703125" style="706" customWidth="1"/>
    <col min="9738" max="9984" width="10.28515625" style="706"/>
    <col min="9985" max="9985" width="20.42578125" style="706" customWidth="1"/>
    <col min="9986" max="9986" width="12.85546875" style="706" customWidth="1"/>
    <col min="9987" max="9988" width="19" style="706" customWidth="1"/>
    <col min="9989" max="9989" width="13" style="706" customWidth="1"/>
    <col min="9990" max="9990" width="11" style="706" customWidth="1"/>
    <col min="9991" max="9991" width="9.140625" style="706" customWidth="1"/>
    <col min="9992" max="9992" width="18.85546875" style="706" customWidth="1"/>
    <col min="9993" max="9993" width="20.5703125" style="706" customWidth="1"/>
    <col min="9994" max="10240" width="10.28515625" style="706"/>
    <col min="10241" max="10241" width="20.42578125" style="706" customWidth="1"/>
    <col min="10242" max="10242" width="12.85546875" style="706" customWidth="1"/>
    <col min="10243" max="10244" width="19" style="706" customWidth="1"/>
    <col min="10245" max="10245" width="13" style="706" customWidth="1"/>
    <col min="10246" max="10246" width="11" style="706" customWidth="1"/>
    <col min="10247" max="10247" width="9.140625" style="706" customWidth="1"/>
    <col min="10248" max="10248" width="18.85546875" style="706" customWidth="1"/>
    <col min="10249" max="10249" width="20.5703125" style="706" customWidth="1"/>
    <col min="10250" max="10496" width="10.28515625" style="706"/>
    <col min="10497" max="10497" width="20.42578125" style="706" customWidth="1"/>
    <col min="10498" max="10498" width="12.85546875" style="706" customWidth="1"/>
    <col min="10499" max="10500" width="19" style="706" customWidth="1"/>
    <col min="10501" max="10501" width="13" style="706" customWidth="1"/>
    <col min="10502" max="10502" width="11" style="706" customWidth="1"/>
    <col min="10503" max="10503" width="9.140625" style="706" customWidth="1"/>
    <col min="10504" max="10504" width="18.85546875" style="706" customWidth="1"/>
    <col min="10505" max="10505" width="20.5703125" style="706" customWidth="1"/>
    <col min="10506" max="10752" width="10.28515625" style="706"/>
    <col min="10753" max="10753" width="20.42578125" style="706" customWidth="1"/>
    <col min="10754" max="10754" width="12.85546875" style="706" customWidth="1"/>
    <col min="10755" max="10756" width="19" style="706" customWidth="1"/>
    <col min="10757" max="10757" width="13" style="706" customWidth="1"/>
    <col min="10758" max="10758" width="11" style="706" customWidth="1"/>
    <col min="10759" max="10759" width="9.140625" style="706" customWidth="1"/>
    <col min="10760" max="10760" width="18.85546875" style="706" customWidth="1"/>
    <col min="10761" max="10761" width="20.5703125" style="706" customWidth="1"/>
    <col min="10762" max="11008" width="10.28515625" style="706"/>
    <col min="11009" max="11009" width="20.42578125" style="706" customWidth="1"/>
    <col min="11010" max="11010" width="12.85546875" style="706" customWidth="1"/>
    <col min="11011" max="11012" width="19" style="706" customWidth="1"/>
    <col min="11013" max="11013" width="13" style="706" customWidth="1"/>
    <col min="11014" max="11014" width="11" style="706" customWidth="1"/>
    <col min="11015" max="11015" width="9.140625" style="706" customWidth="1"/>
    <col min="11016" max="11016" width="18.85546875" style="706" customWidth="1"/>
    <col min="11017" max="11017" width="20.5703125" style="706" customWidth="1"/>
    <col min="11018" max="11264" width="10.28515625" style="706"/>
    <col min="11265" max="11265" width="20.42578125" style="706" customWidth="1"/>
    <col min="11266" max="11266" width="12.85546875" style="706" customWidth="1"/>
    <col min="11267" max="11268" width="19" style="706" customWidth="1"/>
    <col min="11269" max="11269" width="13" style="706" customWidth="1"/>
    <col min="11270" max="11270" width="11" style="706" customWidth="1"/>
    <col min="11271" max="11271" width="9.140625" style="706" customWidth="1"/>
    <col min="11272" max="11272" width="18.85546875" style="706" customWidth="1"/>
    <col min="11273" max="11273" width="20.5703125" style="706" customWidth="1"/>
    <col min="11274" max="11520" width="10.28515625" style="706"/>
    <col min="11521" max="11521" width="20.42578125" style="706" customWidth="1"/>
    <col min="11522" max="11522" width="12.85546875" style="706" customWidth="1"/>
    <col min="11523" max="11524" width="19" style="706" customWidth="1"/>
    <col min="11525" max="11525" width="13" style="706" customWidth="1"/>
    <col min="11526" max="11526" width="11" style="706" customWidth="1"/>
    <col min="11527" max="11527" width="9.140625" style="706" customWidth="1"/>
    <col min="11528" max="11528" width="18.85546875" style="706" customWidth="1"/>
    <col min="11529" max="11529" width="20.5703125" style="706" customWidth="1"/>
    <col min="11530" max="11776" width="10.28515625" style="706"/>
    <col min="11777" max="11777" width="20.42578125" style="706" customWidth="1"/>
    <col min="11778" max="11778" width="12.85546875" style="706" customWidth="1"/>
    <col min="11779" max="11780" width="19" style="706" customWidth="1"/>
    <col min="11781" max="11781" width="13" style="706" customWidth="1"/>
    <col min="11782" max="11782" width="11" style="706" customWidth="1"/>
    <col min="11783" max="11783" width="9.140625" style="706" customWidth="1"/>
    <col min="11784" max="11784" width="18.85546875" style="706" customWidth="1"/>
    <col min="11785" max="11785" width="20.5703125" style="706" customWidth="1"/>
    <col min="11786" max="12032" width="10.28515625" style="706"/>
    <col min="12033" max="12033" width="20.42578125" style="706" customWidth="1"/>
    <col min="12034" max="12034" width="12.85546875" style="706" customWidth="1"/>
    <col min="12035" max="12036" width="19" style="706" customWidth="1"/>
    <col min="12037" max="12037" width="13" style="706" customWidth="1"/>
    <col min="12038" max="12038" width="11" style="706" customWidth="1"/>
    <col min="12039" max="12039" width="9.140625" style="706" customWidth="1"/>
    <col min="12040" max="12040" width="18.85546875" style="706" customWidth="1"/>
    <col min="12041" max="12041" width="20.5703125" style="706" customWidth="1"/>
    <col min="12042" max="12288" width="10.28515625" style="706"/>
    <col min="12289" max="12289" width="20.42578125" style="706" customWidth="1"/>
    <col min="12290" max="12290" width="12.85546875" style="706" customWidth="1"/>
    <col min="12291" max="12292" width="19" style="706" customWidth="1"/>
    <col min="12293" max="12293" width="13" style="706" customWidth="1"/>
    <col min="12294" max="12294" width="11" style="706" customWidth="1"/>
    <col min="12295" max="12295" width="9.140625" style="706" customWidth="1"/>
    <col min="12296" max="12296" width="18.85546875" style="706" customWidth="1"/>
    <col min="12297" max="12297" width="20.5703125" style="706" customWidth="1"/>
    <col min="12298" max="12544" width="10.28515625" style="706"/>
    <col min="12545" max="12545" width="20.42578125" style="706" customWidth="1"/>
    <col min="12546" max="12546" width="12.85546875" style="706" customWidth="1"/>
    <col min="12547" max="12548" width="19" style="706" customWidth="1"/>
    <col min="12549" max="12549" width="13" style="706" customWidth="1"/>
    <col min="12550" max="12550" width="11" style="706" customWidth="1"/>
    <col min="12551" max="12551" width="9.140625" style="706" customWidth="1"/>
    <col min="12552" max="12552" width="18.85546875" style="706" customWidth="1"/>
    <col min="12553" max="12553" width="20.5703125" style="706" customWidth="1"/>
    <col min="12554" max="12800" width="10.28515625" style="706"/>
    <col min="12801" max="12801" width="20.42578125" style="706" customWidth="1"/>
    <col min="12802" max="12802" width="12.85546875" style="706" customWidth="1"/>
    <col min="12803" max="12804" width="19" style="706" customWidth="1"/>
    <col min="12805" max="12805" width="13" style="706" customWidth="1"/>
    <col min="12806" max="12806" width="11" style="706" customWidth="1"/>
    <col min="12807" max="12807" width="9.140625" style="706" customWidth="1"/>
    <col min="12808" max="12808" width="18.85546875" style="706" customWidth="1"/>
    <col min="12809" max="12809" width="20.5703125" style="706" customWidth="1"/>
    <col min="12810" max="13056" width="10.28515625" style="706"/>
    <col min="13057" max="13057" width="20.42578125" style="706" customWidth="1"/>
    <col min="13058" max="13058" width="12.85546875" style="706" customWidth="1"/>
    <col min="13059" max="13060" width="19" style="706" customWidth="1"/>
    <col min="13061" max="13061" width="13" style="706" customWidth="1"/>
    <col min="13062" max="13062" width="11" style="706" customWidth="1"/>
    <col min="13063" max="13063" width="9.140625" style="706" customWidth="1"/>
    <col min="13064" max="13064" width="18.85546875" style="706" customWidth="1"/>
    <col min="13065" max="13065" width="20.5703125" style="706" customWidth="1"/>
    <col min="13066" max="13312" width="10.28515625" style="706"/>
    <col min="13313" max="13313" width="20.42578125" style="706" customWidth="1"/>
    <col min="13314" max="13314" width="12.85546875" style="706" customWidth="1"/>
    <col min="13315" max="13316" width="19" style="706" customWidth="1"/>
    <col min="13317" max="13317" width="13" style="706" customWidth="1"/>
    <col min="13318" max="13318" width="11" style="706" customWidth="1"/>
    <col min="13319" max="13319" width="9.140625" style="706" customWidth="1"/>
    <col min="13320" max="13320" width="18.85546875" style="706" customWidth="1"/>
    <col min="13321" max="13321" width="20.5703125" style="706" customWidth="1"/>
    <col min="13322" max="13568" width="10.28515625" style="706"/>
    <col min="13569" max="13569" width="20.42578125" style="706" customWidth="1"/>
    <col min="13570" max="13570" width="12.85546875" style="706" customWidth="1"/>
    <col min="13571" max="13572" width="19" style="706" customWidth="1"/>
    <col min="13573" max="13573" width="13" style="706" customWidth="1"/>
    <col min="13574" max="13574" width="11" style="706" customWidth="1"/>
    <col min="13575" max="13575" width="9.140625" style="706" customWidth="1"/>
    <col min="13576" max="13576" width="18.85546875" style="706" customWidth="1"/>
    <col min="13577" max="13577" width="20.5703125" style="706" customWidth="1"/>
    <col min="13578" max="13824" width="10.28515625" style="706"/>
    <col min="13825" max="13825" width="20.42578125" style="706" customWidth="1"/>
    <col min="13826" max="13826" width="12.85546875" style="706" customWidth="1"/>
    <col min="13827" max="13828" width="19" style="706" customWidth="1"/>
    <col min="13829" max="13829" width="13" style="706" customWidth="1"/>
    <col min="13830" max="13830" width="11" style="706" customWidth="1"/>
    <col min="13831" max="13831" width="9.140625" style="706" customWidth="1"/>
    <col min="13832" max="13832" width="18.85546875" style="706" customWidth="1"/>
    <col min="13833" max="13833" width="20.5703125" style="706" customWidth="1"/>
    <col min="13834" max="14080" width="10.28515625" style="706"/>
    <col min="14081" max="14081" width="20.42578125" style="706" customWidth="1"/>
    <col min="14082" max="14082" width="12.85546875" style="706" customWidth="1"/>
    <col min="14083" max="14084" width="19" style="706" customWidth="1"/>
    <col min="14085" max="14085" width="13" style="706" customWidth="1"/>
    <col min="14086" max="14086" width="11" style="706" customWidth="1"/>
    <col min="14087" max="14087" width="9.140625" style="706" customWidth="1"/>
    <col min="14088" max="14088" width="18.85546875" style="706" customWidth="1"/>
    <col min="14089" max="14089" width="20.5703125" style="706" customWidth="1"/>
    <col min="14090" max="14336" width="10.28515625" style="706"/>
    <col min="14337" max="14337" width="20.42578125" style="706" customWidth="1"/>
    <col min="14338" max="14338" width="12.85546875" style="706" customWidth="1"/>
    <col min="14339" max="14340" width="19" style="706" customWidth="1"/>
    <col min="14341" max="14341" width="13" style="706" customWidth="1"/>
    <col min="14342" max="14342" width="11" style="706" customWidth="1"/>
    <col min="14343" max="14343" width="9.140625" style="706" customWidth="1"/>
    <col min="14344" max="14344" width="18.85546875" style="706" customWidth="1"/>
    <col min="14345" max="14345" width="20.5703125" style="706" customWidth="1"/>
    <col min="14346" max="14592" width="10.28515625" style="706"/>
    <col min="14593" max="14593" width="20.42578125" style="706" customWidth="1"/>
    <col min="14594" max="14594" width="12.85546875" style="706" customWidth="1"/>
    <col min="14595" max="14596" width="19" style="706" customWidth="1"/>
    <col min="14597" max="14597" width="13" style="706" customWidth="1"/>
    <col min="14598" max="14598" width="11" style="706" customWidth="1"/>
    <col min="14599" max="14599" width="9.140625" style="706" customWidth="1"/>
    <col min="14600" max="14600" width="18.85546875" style="706" customWidth="1"/>
    <col min="14601" max="14601" width="20.5703125" style="706" customWidth="1"/>
    <col min="14602" max="14848" width="10.28515625" style="706"/>
    <col min="14849" max="14849" width="20.42578125" style="706" customWidth="1"/>
    <col min="14850" max="14850" width="12.85546875" style="706" customWidth="1"/>
    <col min="14851" max="14852" width="19" style="706" customWidth="1"/>
    <col min="14853" max="14853" width="13" style="706" customWidth="1"/>
    <col min="14854" max="14854" width="11" style="706" customWidth="1"/>
    <col min="14855" max="14855" width="9.140625" style="706" customWidth="1"/>
    <col min="14856" max="14856" width="18.85546875" style="706" customWidth="1"/>
    <col min="14857" max="14857" width="20.5703125" style="706" customWidth="1"/>
    <col min="14858" max="15104" width="10.28515625" style="706"/>
    <col min="15105" max="15105" width="20.42578125" style="706" customWidth="1"/>
    <col min="15106" max="15106" width="12.85546875" style="706" customWidth="1"/>
    <col min="15107" max="15108" width="19" style="706" customWidth="1"/>
    <col min="15109" max="15109" width="13" style="706" customWidth="1"/>
    <col min="15110" max="15110" width="11" style="706" customWidth="1"/>
    <col min="15111" max="15111" width="9.140625" style="706" customWidth="1"/>
    <col min="15112" max="15112" width="18.85546875" style="706" customWidth="1"/>
    <col min="15113" max="15113" width="20.5703125" style="706" customWidth="1"/>
    <col min="15114" max="15360" width="10.28515625" style="706"/>
    <col min="15361" max="15361" width="20.42578125" style="706" customWidth="1"/>
    <col min="15362" max="15362" width="12.85546875" style="706" customWidth="1"/>
    <col min="15363" max="15364" width="19" style="706" customWidth="1"/>
    <col min="15365" max="15365" width="13" style="706" customWidth="1"/>
    <col min="15366" max="15366" width="11" style="706" customWidth="1"/>
    <col min="15367" max="15367" width="9.140625" style="706" customWidth="1"/>
    <col min="15368" max="15368" width="18.85546875" style="706" customWidth="1"/>
    <col min="15369" max="15369" width="20.5703125" style="706" customWidth="1"/>
    <col min="15370" max="15616" width="10.28515625" style="706"/>
    <col min="15617" max="15617" width="20.42578125" style="706" customWidth="1"/>
    <col min="15618" max="15618" width="12.85546875" style="706" customWidth="1"/>
    <col min="15619" max="15620" width="19" style="706" customWidth="1"/>
    <col min="15621" max="15621" width="13" style="706" customWidth="1"/>
    <col min="15622" max="15622" width="11" style="706" customWidth="1"/>
    <col min="15623" max="15623" width="9.140625" style="706" customWidth="1"/>
    <col min="15624" max="15624" width="18.85546875" style="706" customWidth="1"/>
    <col min="15625" max="15625" width="20.5703125" style="706" customWidth="1"/>
    <col min="15626" max="15872" width="10.28515625" style="706"/>
    <col min="15873" max="15873" width="20.42578125" style="706" customWidth="1"/>
    <col min="15874" max="15874" width="12.85546875" style="706" customWidth="1"/>
    <col min="15875" max="15876" width="19" style="706" customWidth="1"/>
    <col min="15877" max="15877" width="13" style="706" customWidth="1"/>
    <col min="15878" max="15878" width="11" style="706" customWidth="1"/>
    <col min="15879" max="15879" width="9.140625" style="706" customWidth="1"/>
    <col min="15880" max="15880" width="18.85546875" style="706" customWidth="1"/>
    <col min="15881" max="15881" width="20.5703125" style="706" customWidth="1"/>
    <col min="15882" max="16128" width="10.28515625" style="706"/>
    <col min="16129" max="16129" width="20.42578125" style="706" customWidth="1"/>
    <col min="16130" max="16130" width="12.85546875" style="706" customWidth="1"/>
    <col min="16131" max="16132" width="19" style="706" customWidth="1"/>
    <col min="16133" max="16133" width="13" style="706" customWidth="1"/>
    <col min="16134" max="16134" width="11" style="706" customWidth="1"/>
    <col min="16135" max="16135" width="9.140625" style="706" customWidth="1"/>
    <col min="16136" max="16136" width="18.85546875" style="706" customWidth="1"/>
    <col min="16137" max="16137" width="20.5703125" style="706" customWidth="1"/>
    <col min="16138" max="16384" width="10.28515625" style="706"/>
  </cols>
  <sheetData>
    <row r="1" spans="1:13" ht="28.5" thickBot="1">
      <c r="A1" s="714" t="s">
        <v>1009</v>
      </c>
      <c r="C1" s="714"/>
      <c r="D1" s="714"/>
      <c r="E1" s="714"/>
      <c r="F1" s="997"/>
    </row>
    <row r="2" spans="1:13" s="728" customFormat="1" ht="34.5" thickTop="1" thickBot="1">
      <c r="A2" s="708" t="s">
        <v>1007</v>
      </c>
      <c r="B2" s="775" t="s">
        <v>1050</v>
      </c>
      <c r="C2" s="775" t="s">
        <v>3</v>
      </c>
      <c r="D2" s="775" t="s">
        <v>1051</v>
      </c>
      <c r="E2" s="775" t="s">
        <v>798</v>
      </c>
      <c r="F2" s="709" t="s">
        <v>796</v>
      </c>
      <c r="G2" s="710" t="s">
        <v>2</v>
      </c>
      <c r="H2" s="707" t="s">
        <v>776</v>
      </c>
      <c r="I2" s="707" t="s">
        <v>4</v>
      </c>
      <c r="J2" s="711" t="s">
        <v>774</v>
      </c>
      <c r="K2" s="711" t="s">
        <v>736</v>
      </c>
      <c r="L2" s="718" t="s">
        <v>801</v>
      </c>
    </row>
    <row r="3" spans="1:13" ht="17.25" thickTop="1">
      <c r="A3" s="998" t="s">
        <v>1010</v>
      </c>
      <c r="B3" s="999" t="s">
        <v>1008</v>
      </c>
      <c r="C3" s="999"/>
      <c r="D3" s="999"/>
      <c r="E3" s="1000">
        <f>C3-D3</f>
        <v>0</v>
      </c>
      <c r="F3" s="934"/>
      <c r="G3" s="1001" t="s">
        <v>659</v>
      </c>
      <c r="H3" s="934"/>
      <c r="I3" s="999"/>
      <c r="J3" s="999"/>
      <c r="K3" s="999"/>
      <c r="L3" s="1002"/>
    </row>
    <row r="4" spans="1:13">
      <c r="A4" s="1003" t="s">
        <v>1011</v>
      </c>
      <c r="B4" s="1004" t="s">
        <v>1008</v>
      </c>
      <c r="C4" s="1004"/>
      <c r="D4" s="1004"/>
      <c r="E4" s="1005">
        <f t="shared" ref="E4:E29" si="0">C4-D4</f>
        <v>0</v>
      </c>
      <c r="F4" s="935"/>
      <c r="G4" s="1006">
        <f>F3-F4</f>
        <v>0</v>
      </c>
      <c r="H4" s="935"/>
      <c r="I4" s="1004"/>
      <c r="J4" s="1004"/>
      <c r="K4" s="1004"/>
      <c r="L4" s="1007"/>
    </row>
    <row r="5" spans="1:13">
      <c r="A5" s="1003" t="s">
        <v>1012</v>
      </c>
      <c r="B5" s="1004" t="s">
        <v>1008</v>
      </c>
      <c r="C5" s="1004"/>
      <c r="D5" s="1004"/>
      <c r="E5" s="1005">
        <f t="shared" si="0"/>
        <v>0</v>
      </c>
      <c r="F5" s="935"/>
      <c r="G5" s="1006">
        <f>F3-F5</f>
        <v>0</v>
      </c>
      <c r="H5" s="935"/>
      <c r="I5" s="1004"/>
      <c r="J5" s="1004"/>
      <c r="K5" s="1004"/>
      <c r="L5" s="1007"/>
    </row>
    <row r="6" spans="1:13" s="728" customFormat="1">
      <c r="A6" s="1003" t="s">
        <v>1013</v>
      </c>
      <c r="B6" s="1004" t="s">
        <v>1008</v>
      </c>
      <c r="C6" s="1004"/>
      <c r="D6" s="1004"/>
      <c r="E6" s="1005">
        <f t="shared" si="0"/>
        <v>0</v>
      </c>
      <c r="F6" s="935"/>
      <c r="G6" s="1006">
        <f>F3-F6</f>
        <v>0</v>
      </c>
      <c r="H6" s="935"/>
      <c r="I6" s="1004"/>
      <c r="J6" s="1004"/>
      <c r="K6" s="1004"/>
      <c r="L6" s="1007"/>
      <c r="M6" s="706"/>
    </row>
    <row r="7" spans="1:13" s="728" customFormat="1">
      <c r="A7" s="1003" t="s">
        <v>1014</v>
      </c>
      <c r="B7" s="1004" t="s">
        <v>1008</v>
      </c>
      <c r="C7" s="1004"/>
      <c r="D7" s="1004"/>
      <c r="E7" s="1005">
        <f t="shared" si="0"/>
        <v>0</v>
      </c>
      <c r="F7" s="935"/>
      <c r="G7" s="1006">
        <f>F3-F7</f>
        <v>0</v>
      </c>
      <c r="H7" s="935"/>
      <c r="I7" s="1004"/>
      <c r="J7" s="1004"/>
      <c r="K7" s="1004"/>
      <c r="L7" s="1007"/>
    </row>
    <row r="8" spans="1:13" s="728" customFormat="1">
      <c r="A8" s="1003" t="s">
        <v>1015</v>
      </c>
      <c r="B8" s="1004" t="s">
        <v>1008</v>
      </c>
      <c r="C8" s="1004"/>
      <c r="D8" s="1004"/>
      <c r="E8" s="1005">
        <f t="shared" si="0"/>
        <v>0</v>
      </c>
      <c r="F8" s="935"/>
      <c r="G8" s="1006">
        <f>F3-F8</f>
        <v>0</v>
      </c>
      <c r="H8" s="935"/>
      <c r="I8" s="1004"/>
      <c r="J8" s="1004"/>
      <c r="K8" s="1004"/>
      <c r="L8" s="1007"/>
    </row>
    <row r="9" spans="1:13" s="728" customFormat="1">
      <c r="A9" s="1003" t="s">
        <v>1016</v>
      </c>
      <c r="B9" s="1004" t="s">
        <v>1008</v>
      </c>
      <c r="C9" s="1004"/>
      <c r="D9" s="1004"/>
      <c r="E9" s="1005">
        <f t="shared" si="0"/>
        <v>0</v>
      </c>
      <c r="F9" s="935"/>
      <c r="G9" s="1006">
        <f>F3-F9</f>
        <v>0</v>
      </c>
      <c r="H9" s="935"/>
      <c r="I9" s="1004"/>
      <c r="J9" s="1004"/>
      <c r="K9" s="1004"/>
      <c r="L9" s="1007"/>
    </row>
    <row r="10" spans="1:13" s="728" customFormat="1">
      <c r="A10" s="1003" t="s">
        <v>1017</v>
      </c>
      <c r="B10" s="1004" t="s">
        <v>1008</v>
      </c>
      <c r="C10" s="1004"/>
      <c r="D10" s="1004"/>
      <c r="E10" s="1005">
        <f t="shared" si="0"/>
        <v>0</v>
      </c>
      <c r="F10" s="935"/>
      <c r="G10" s="1006">
        <f>F3-F10</f>
        <v>0</v>
      </c>
      <c r="H10" s="935"/>
      <c r="I10" s="1004"/>
      <c r="J10" s="1004"/>
      <c r="K10" s="1004"/>
      <c r="L10" s="1007"/>
    </row>
    <row r="11" spans="1:13" s="728" customFormat="1">
      <c r="A11" s="1003" t="s">
        <v>1018</v>
      </c>
      <c r="B11" s="1004" t="s">
        <v>1008</v>
      </c>
      <c r="C11" s="1004"/>
      <c r="D11" s="1004"/>
      <c r="E11" s="1005">
        <f t="shared" si="0"/>
        <v>0</v>
      </c>
      <c r="F11" s="935"/>
      <c r="G11" s="1006">
        <f>F3-F11</f>
        <v>0</v>
      </c>
      <c r="H11" s="935"/>
      <c r="I11" s="1004"/>
      <c r="J11" s="1004"/>
      <c r="K11" s="1004"/>
      <c r="L11" s="1007"/>
    </row>
    <row r="12" spans="1:13" s="728" customFormat="1">
      <c r="A12" s="1003" t="s">
        <v>1019</v>
      </c>
      <c r="B12" s="1004" t="s">
        <v>1008</v>
      </c>
      <c r="C12" s="1004"/>
      <c r="D12" s="1004"/>
      <c r="E12" s="1005">
        <f t="shared" si="0"/>
        <v>0</v>
      </c>
      <c r="F12" s="935"/>
      <c r="G12" s="1006">
        <f>F3-F12</f>
        <v>0</v>
      </c>
      <c r="H12" s="935"/>
      <c r="I12" s="1004"/>
      <c r="J12" s="1004"/>
      <c r="K12" s="1004"/>
      <c r="L12" s="1007"/>
    </row>
    <row r="13" spans="1:13" s="728" customFormat="1">
      <c r="A13" s="1003" t="s">
        <v>1020</v>
      </c>
      <c r="B13" s="1004" t="s">
        <v>1008</v>
      </c>
      <c r="C13" s="1004"/>
      <c r="D13" s="1004"/>
      <c r="E13" s="1005">
        <f t="shared" si="0"/>
        <v>0</v>
      </c>
      <c r="F13" s="935"/>
      <c r="G13" s="1006">
        <f>F3-F13</f>
        <v>0</v>
      </c>
      <c r="H13" s="935"/>
      <c r="I13" s="1004"/>
      <c r="J13" s="1004"/>
      <c r="K13" s="1004"/>
      <c r="L13" s="1007"/>
    </row>
    <row r="14" spans="1:13" s="728" customFormat="1">
      <c r="A14" s="1003" t="s">
        <v>1021</v>
      </c>
      <c r="B14" s="1004" t="s">
        <v>1008</v>
      </c>
      <c r="C14" s="1004"/>
      <c r="D14" s="1004"/>
      <c r="E14" s="1005">
        <f t="shared" si="0"/>
        <v>0</v>
      </c>
      <c r="F14" s="935"/>
      <c r="G14" s="1006">
        <f>F3-F14</f>
        <v>0</v>
      </c>
      <c r="H14" s="935"/>
      <c r="I14" s="1004"/>
      <c r="J14" s="1004"/>
      <c r="K14" s="1004"/>
      <c r="L14" s="1007"/>
    </row>
    <row r="15" spans="1:13" s="728" customFormat="1">
      <c r="A15" s="1003" t="s">
        <v>1022</v>
      </c>
      <c r="B15" s="1004" t="s">
        <v>1008</v>
      </c>
      <c r="C15" s="1004"/>
      <c r="D15" s="1004"/>
      <c r="E15" s="1005">
        <f t="shared" si="0"/>
        <v>0</v>
      </c>
      <c r="F15" s="935"/>
      <c r="G15" s="1006">
        <f>F3-F15</f>
        <v>0</v>
      </c>
      <c r="H15" s="935"/>
      <c r="I15" s="1004"/>
      <c r="J15" s="1004"/>
      <c r="K15" s="1004"/>
      <c r="L15" s="1007"/>
    </row>
    <row r="16" spans="1:13" s="728" customFormat="1">
      <c r="A16" s="1003" t="s">
        <v>1023</v>
      </c>
      <c r="B16" s="1004" t="s">
        <v>1008</v>
      </c>
      <c r="C16" s="1004"/>
      <c r="D16" s="1004"/>
      <c r="E16" s="1005">
        <f t="shared" si="0"/>
        <v>0</v>
      </c>
      <c r="F16" s="935"/>
      <c r="G16" s="1006">
        <f>F3-F16</f>
        <v>0</v>
      </c>
      <c r="H16" s="935"/>
      <c r="I16" s="1004"/>
      <c r="J16" s="1004"/>
      <c r="K16" s="1004"/>
      <c r="L16" s="1007"/>
    </row>
    <row r="17" spans="1:13">
      <c r="A17" s="1003" t="s">
        <v>1024</v>
      </c>
      <c r="B17" s="1004" t="s">
        <v>1008</v>
      </c>
      <c r="C17" s="1004"/>
      <c r="D17" s="1004"/>
      <c r="E17" s="1005">
        <f t="shared" si="0"/>
        <v>0</v>
      </c>
      <c r="F17" s="935"/>
      <c r="G17" s="1006">
        <f>F3-F17</f>
        <v>0</v>
      </c>
      <c r="H17" s="935"/>
      <c r="I17" s="1004"/>
      <c r="J17" s="1004"/>
      <c r="K17" s="1004"/>
      <c r="L17" s="1007"/>
      <c r="M17" s="728"/>
    </row>
    <row r="18" spans="1:13">
      <c r="A18" s="1003" t="s">
        <v>1025</v>
      </c>
      <c r="B18" s="1004" t="s">
        <v>1008</v>
      </c>
      <c r="C18" s="1004"/>
      <c r="D18" s="1004"/>
      <c r="E18" s="1005">
        <f t="shared" si="0"/>
        <v>0</v>
      </c>
      <c r="F18" s="935"/>
      <c r="G18" s="1006">
        <f>F3-F18</f>
        <v>0</v>
      </c>
      <c r="H18" s="935"/>
      <c r="I18" s="1004"/>
      <c r="J18" s="1004"/>
      <c r="K18" s="1004"/>
      <c r="L18" s="1007"/>
      <c r="M18" s="728"/>
    </row>
    <row r="19" spans="1:13">
      <c r="A19" s="1003" t="s">
        <v>1033</v>
      </c>
      <c r="B19" s="1004" t="s">
        <v>1008</v>
      </c>
      <c r="C19" s="1004"/>
      <c r="D19" s="1004"/>
      <c r="E19" s="1005">
        <f t="shared" si="0"/>
        <v>0</v>
      </c>
      <c r="F19" s="935"/>
      <c r="G19" s="1006">
        <f>F3-F19</f>
        <v>0</v>
      </c>
      <c r="H19" s="935"/>
      <c r="I19" s="1004"/>
      <c r="J19" s="1004"/>
      <c r="K19" s="1004"/>
      <c r="L19" s="1007"/>
      <c r="M19" s="728"/>
    </row>
    <row r="20" spans="1:13" s="728" customFormat="1">
      <c r="A20" s="1003" t="s">
        <v>1034</v>
      </c>
      <c r="B20" s="1004" t="s">
        <v>1008</v>
      </c>
      <c r="C20" s="1004"/>
      <c r="D20" s="1004"/>
      <c r="E20" s="1005">
        <f t="shared" si="0"/>
        <v>0</v>
      </c>
      <c r="F20" s="935"/>
      <c r="G20" s="1006">
        <f>F3-F20</f>
        <v>0</v>
      </c>
      <c r="H20" s="935"/>
      <c r="I20" s="1004"/>
      <c r="J20" s="1004"/>
      <c r="K20" s="1004"/>
      <c r="L20" s="1007"/>
      <c r="M20" s="706"/>
    </row>
    <row r="21" spans="1:13" s="728" customFormat="1">
      <c r="A21" s="1003" t="s">
        <v>1035</v>
      </c>
      <c r="B21" s="1004" t="s">
        <v>1008</v>
      </c>
      <c r="C21" s="1004"/>
      <c r="D21" s="1004"/>
      <c r="E21" s="1005">
        <f t="shared" si="0"/>
        <v>0</v>
      </c>
      <c r="F21" s="935"/>
      <c r="G21" s="1006">
        <f>F3-F21</f>
        <v>0</v>
      </c>
      <c r="H21" s="935"/>
      <c r="I21" s="1004"/>
      <c r="J21" s="1004"/>
      <c r="K21" s="1004"/>
      <c r="L21" s="1007"/>
      <c r="M21" s="706"/>
    </row>
    <row r="22" spans="1:13" s="728" customFormat="1">
      <c r="A22" s="1003" t="s">
        <v>1026</v>
      </c>
      <c r="B22" s="1004" t="s">
        <v>1008</v>
      </c>
      <c r="C22" s="1004"/>
      <c r="D22" s="1004"/>
      <c r="E22" s="1005">
        <f t="shared" si="0"/>
        <v>0</v>
      </c>
      <c r="F22" s="935"/>
      <c r="G22" s="1006">
        <f>F3-F22</f>
        <v>0</v>
      </c>
      <c r="H22" s="935"/>
      <c r="I22" s="1004"/>
      <c r="J22" s="1004"/>
      <c r="K22" s="1004"/>
      <c r="L22" s="1007"/>
      <c r="M22" s="706"/>
    </row>
    <row r="23" spans="1:13" s="728" customFormat="1">
      <c r="A23" s="1008" t="s">
        <v>1027</v>
      </c>
      <c r="B23" s="1004" t="s">
        <v>1008</v>
      </c>
      <c r="C23" s="1004"/>
      <c r="D23" s="1004"/>
      <c r="E23" s="1005">
        <f t="shared" si="0"/>
        <v>0</v>
      </c>
      <c r="F23" s="935"/>
      <c r="G23" s="1006">
        <f>F3-F23</f>
        <v>0</v>
      </c>
      <c r="H23" s="935"/>
      <c r="I23" s="1004"/>
      <c r="J23" s="1004"/>
      <c r="K23" s="1004"/>
      <c r="L23" s="1007"/>
    </row>
    <row r="24" spans="1:13">
      <c r="A24" s="1009" t="s">
        <v>1028</v>
      </c>
      <c r="B24" s="1004" t="s">
        <v>1008</v>
      </c>
      <c r="C24" s="1004"/>
      <c r="D24" s="1004"/>
      <c r="E24" s="1005">
        <f t="shared" si="0"/>
        <v>0</v>
      </c>
      <c r="F24" s="935"/>
      <c r="G24" s="1006">
        <f>F3-F24</f>
        <v>0</v>
      </c>
      <c r="H24" s="935"/>
      <c r="I24" s="1004"/>
      <c r="J24" s="1004"/>
      <c r="K24" s="1004"/>
      <c r="L24" s="1007"/>
      <c r="M24" s="728"/>
    </row>
    <row r="25" spans="1:13" s="728" customFormat="1">
      <c r="A25" s="1003" t="s">
        <v>1029</v>
      </c>
      <c r="B25" s="1004" t="s">
        <v>1008</v>
      </c>
      <c r="C25" s="1004"/>
      <c r="D25" s="1004"/>
      <c r="E25" s="1005">
        <f t="shared" si="0"/>
        <v>0</v>
      </c>
      <c r="F25" s="935"/>
      <c r="G25" s="1006">
        <f>F3-F25</f>
        <v>0</v>
      </c>
      <c r="H25" s="935"/>
      <c r="I25" s="1004"/>
      <c r="J25" s="1004"/>
      <c r="K25" s="1004"/>
      <c r="L25" s="1007"/>
      <c r="M25" s="706"/>
    </row>
    <row r="26" spans="1:13" s="728" customFormat="1">
      <c r="A26" s="1003" t="s">
        <v>1030</v>
      </c>
      <c r="B26" s="1004" t="s">
        <v>1008</v>
      </c>
      <c r="C26" s="1004"/>
      <c r="D26" s="1004"/>
      <c r="E26" s="1005">
        <f t="shared" si="0"/>
        <v>0</v>
      </c>
      <c r="F26" s="935"/>
      <c r="G26" s="1006">
        <f>F3-F26</f>
        <v>0</v>
      </c>
      <c r="H26" s="935"/>
      <c r="I26" s="1004"/>
      <c r="J26" s="1004"/>
      <c r="K26" s="1004"/>
      <c r="L26" s="1007"/>
      <c r="M26" s="706"/>
    </row>
    <row r="27" spans="1:13" s="728" customFormat="1">
      <c r="A27" s="1003" t="s">
        <v>1031</v>
      </c>
      <c r="B27" s="1004" t="s">
        <v>1008</v>
      </c>
      <c r="C27" s="1004"/>
      <c r="D27" s="1004"/>
      <c r="E27" s="1005">
        <f t="shared" si="0"/>
        <v>0</v>
      </c>
      <c r="F27" s="935"/>
      <c r="G27" s="1006">
        <f>F3-F27</f>
        <v>0</v>
      </c>
      <c r="H27" s="935"/>
      <c r="I27" s="1004"/>
      <c r="J27" s="1004"/>
      <c r="K27" s="1004"/>
      <c r="L27" s="1007"/>
      <c r="M27" s="706"/>
    </row>
    <row r="28" spans="1:13" s="728" customFormat="1">
      <c r="A28" s="1003" t="s">
        <v>1032</v>
      </c>
      <c r="B28" s="1004" t="s">
        <v>1008</v>
      </c>
      <c r="C28" s="1004"/>
      <c r="D28" s="1004"/>
      <c r="E28" s="1005">
        <f t="shared" si="0"/>
        <v>0</v>
      </c>
      <c r="F28" s="935"/>
      <c r="G28" s="1006">
        <f>F3-F28</f>
        <v>0</v>
      </c>
      <c r="H28" s="935"/>
      <c r="I28" s="1004"/>
      <c r="J28" s="1004"/>
      <c r="K28" s="1004"/>
      <c r="L28" s="1007"/>
    </row>
    <row r="29" spans="1:13" s="728" customFormat="1" ht="17.25" thickBot="1">
      <c r="A29" s="1010" t="s">
        <v>952</v>
      </c>
      <c r="B29" s="1011" t="s">
        <v>1008</v>
      </c>
      <c r="C29" s="1011"/>
      <c r="D29" s="1011"/>
      <c r="E29" s="1012">
        <f t="shared" si="0"/>
        <v>0</v>
      </c>
      <c r="F29" s="936"/>
      <c r="G29" s="1013">
        <f>F3-F29</f>
        <v>0</v>
      </c>
      <c r="H29" s="936"/>
      <c r="I29" s="1011"/>
      <c r="J29" s="1011"/>
      <c r="K29" s="1011"/>
      <c r="L29" s="1014"/>
    </row>
    <row r="30" spans="1:13" ht="17.25" thickTop="1">
      <c r="A30" s="1015"/>
      <c r="B30" s="728"/>
      <c r="C30" s="1015"/>
      <c r="D30" s="1015"/>
      <c r="E30" s="1015"/>
      <c r="F30" s="1016"/>
      <c r="G30" s="695"/>
      <c r="H30" s="728"/>
      <c r="I30" s="728"/>
      <c r="J30" s="728"/>
      <c r="K30" s="728"/>
      <c r="L30" s="728"/>
      <c r="M30" s="1017"/>
    </row>
    <row r="31" spans="1:13">
      <c r="A31" s="1015"/>
      <c r="B31" s="728"/>
      <c r="C31" s="1015"/>
      <c r="D31" s="1015"/>
      <c r="E31" s="1015"/>
      <c r="F31" s="1016"/>
      <c r="G31" s="695"/>
      <c r="H31" s="728"/>
      <c r="I31" s="728"/>
      <c r="J31" s="728"/>
      <c r="K31" s="728"/>
      <c r="L31" s="728"/>
      <c r="M31" s="728"/>
    </row>
    <row r="32" spans="1:13">
      <c r="A32" s="1015"/>
      <c r="B32" s="728"/>
      <c r="C32" s="1015"/>
      <c r="D32" s="1015"/>
      <c r="E32" s="1015"/>
      <c r="F32" s="1016"/>
      <c r="G32" s="695"/>
      <c r="H32" s="728"/>
      <c r="I32" s="728"/>
      <c r="J32" s="728"/>
      <c r="K32" s="728"/>
      <c r="L32" s="728"/>
      <c r="M32" s="728"/>
    </row>
    <row r="33" spans="1:13">
      <c r="A33" s="1018"/>
      <c r="B33" s="728"/>
      <c r="C33" s="1018"/>
      <c r="D33" s="1018"/>
      <c r="E33" s="1018"/>
      <c r="F33" s="1019"/>
      <c r="G33" s="1020"/>
      <c r="H33" s="728"/>
      <c r="I33" s="728"/>
      <c r="J33" s="728"/>
      <c r="K33" s="728"/>
      <c r="L33" s="728"/>
    </row>
    <row r="34" spans="1:13">
      <c r="A34" s="728"/>
      <c r="B34" s="728"/>
      <c r="C34" s="728"/>
      <c r="D34" s="728"/>
      <c r="E34" s="728"/>
      <c r="F34" s="1019"/>
      <c r="G34" s="1021"/>
      <c r="H34" s="728"/>
      <c r="I34" s="728"/>
      <c r="J34" s="728"/>
      <c r="K34" s="728"/>
      <c r="L34" s="728"/>
    </row>
    <row r="35" spans="1:13">
      <c r="A35" s="728"/>
      <c r="B35" s="728"/>
      <c r="C35" s="728"/>
      <c r="D35" s="728"/>
      <c r="E35" s="728"/>
      <c r="F35" s="1019"/>
      <c r="G35" s="1021"/>
      <c r="H35" s="728"/>
      <c r="I35" s="728"/>
      <c r="J35" s="728"/>
      <c r="K35" s="728"/>
      <c r="L35" s="728"/>
    </row>
    <row r="36" spans="1:13" ht="18.75">
      <c r="A36" s="1022"/>
      <c r="B36" s="728"/>
      <c r="C36" s="1022"/>
      <c r="D36" s="1022"/>
      <c r="E36" s="1022"/>
      <c r="H36" s="728"/>
      <c r="I36" s="728"/>
      <c r="J36" s="728"/>
      <c r="K36" s="728"/>
      <c r="L36" s="728"/>
    </row>
    <row r="37" spans="1:13">
      <c r="A37" s="1023"/>
      <c r="B37" s="728"/>
      <c r="C37" s="1023"/>
      <c r="D37" s="1023"/>
      <c r="E37" s="1023"/>
      <c r="F37" s="1024"/>
      <c r="G37" s="1025"/>
      <c r="H37" s="728"/>
      <c r="I37" s="728"/>
      <c r="J37" s="728"/>
      <c r="K37" s="728"/>
      <c r="L37" s="728"/>
    </row>
    <row r="38" spans="1:13">
      <c r="A38" s="1026"/>
      <c r="B38" s="728"/>
      <c r="C38" s="1026"/>
      <c r="D38" s="1026"/>
      <c r="E38" s="1026"/>
      <c r="F38" s="1016"/>
      <c r="G38" s="695"/>
      <c r="H38" s="728"/>
      <c r="I38" s="728"/>
      <c r="J38" s="728"/>
      <c r="K38" s="728"/>
      <c r="L38" s="728"/>
    </row>
    <row r="39" spans="1:13">
      <c r="A39" s="1026"/>
      <c r="B39" s="728"/>
      <c r="C39" s="1026"/>
      <c r="D39" s="1026"/>
      <c r="E39" s="1026"/>
      <c r="F39" s="1016"/>
      <c r="G39" s="695"/>
      <c r="H39" s="728"/>
      <c r="I39" s="728"/>
      <c r="J39" s="728"/>
      <c r="K39" s="728"/>
      <c r="L39" s="728"/>
    </row>
    <row r="40" spans="1:13">
      <c r="A40" s="1026"/>
      <c r="B40" s="728"/>
      <c r="C40" s="1026"/>
      <c r="D40" s="1026"/>
      <c r="E40" s="1026"/>
      <c r="F40" s="1016"/>
      <c r="G40" s="695"/>
      <c r="H40" s="728"/>
      <c r="I40" s="728"/>
      <c r="J40" s="728"/>
      <c r="K40" s="728"/>
      <c r="L40" s="728"/>
    </row>
    <row r="41" spans="1:13">
      <c r="A41" s="1026"/>
      <c r="B41" s="728"/>
      <c r="C41" s="1026"/>
      <c r="D41" s="1026"/>
      <c r="E41" s="1026"/>
      <c r="F41" s="1016"/>
      <c r="G41" s="695"/>
      <c r="H41" s="728"/>
      <c r="I41" s="728"/>
      <c r="J41" s="728"/>
      <c r="K41" s="728"/>
      <c r="L41" s="728"/>
    </row>
    <row r="42" spans="1:13">
      <c r="A42" s="1026"/>
      <c r="C42" s="1026"/>
      <c r="D42" s="1026"/>
      <c r="E42" s="1026"/>
      <c r="F42" s="1016"/>
      <c r="G42" s="695"/>
    </row>
    <row r="43" spans="1:13" s="1027" customFormat="1">
      <c r="A43" s="1026"/>
      <c r="B43" s="706"/>
      <c r="C43" s="1026"/>
      <c r="D43" s="1026"/>
      <c r="E43" s="1026"/>
      <c r="F43" s="1016"/>
      <c r="G43" s="695"/>
      <c r="H43" s="706"/>
      <c r="I43" s="706"/>
      <c r="J43" s="706"/>
      <c r="K43" s="706"/>
      <c r="L43" s="706"/>
      <c r="M43" s="706"/>
    </row>
    <row r="44" spans="1:13">
      <c r="A44" s="1026"/>
      <c r="C44" s="1026"/>
      <c r="D44" s="1026"/>
      <c r="E44" s="1026"/>
      <c r="F44" s="1016"/>
      <c r="G44" s="695"/>
    </row>
    <row r="45" spans="1:13" s="1028" customFormat="1">
      <c r="A45" s="1026"/>
      <c r="B45" s="728"/>
      <c r="C45" s="1026"/>
      <c r="D45" s="1026"/>
      <c r="E45" s="1026"/>
      <c r="F45" s="1016"/>
      <c r="G45" s="695"/>
      <c r="H45" s="728"/>
      <c r="I45" s="728"/>
      <c r="J45" s="728"/>
      <c r="K45" s="728"/>
      <c r="L45" s="728"/>
      <c r="M45" s="706"/>
    </row>
    <row r="46" spans="1:13">
      <c r="A46" s="1026"/>
      <c r="B46" s="728"/>
      <c r="C46" s="1026"/>
      <c r="D46" s="1026"/>
      <c r="E46" s="1026"/>
      <c r="F46" s="1016"/>
      <c r="G46" s="695"/>
      <c r="H46" s="728"/>
      <c r="I46" s="728"/>
      <c r="J46" s="728"/>
      <c r="K46" s="728"/>
      <c r="L46" s="728"/>
      <c r="M46" s="1027"/>
    </row>
    <row r="47" spans="1:13">
      <c r="A47" s="1026"/>
      <c r="B47" s="728"/>
      <c r="C47" s="1026"/>
      <c r="D47" s="1026"/>
      <c r="E47" s="1026"/>
      <c r="F47" s="1016"/>
      <c r="G47" s="695"/>
      <c r="H47" s="728"/>
      <c r="I47" s="728"/>
      <c r="J47" s="728"/>
      <c r="K47" s="728"/>
      <c r="L47" s="728"/>
    </row>
    <row r="48" spans="1:13">
      <c r="A48" s="1018"/>
      <c r="B48" s="728"/>
      <c r="C48" s="1018"/>
      <c r="D48" s="1018"/>
      <c r="E48" s="1018"/>
      <c r="F48" s="1019"/>
      <c r="G48" s="1020"/>
      <c r="H48" s="728"/>
      <c r="I48" s="728"/>
      <c r="J48" s="728"/>
      <c r="K48" s="728"/>
      <c r="L48" s="728"/>
      <c r="M48" s="1028"/>
    </row>
    <row r="49" spans="1:13">
      <c r="A49" s="1017"/>
      <c r="B49" s="728"/>
      <c r="C49" s="1017"/>
      <c r="D49" s="1017"/>
      <c r="E49" s="1017"/>
      <c r="F49" s="1029"/>
      <c r="G49" s="801"/>
      <c r="H49" s="728"/>
      <c r="I49" s="728"/>
      <c r="J49" s="728"/>
      <c r="K49" s="728"/>
      <c r="L49" s="728"/>
    </row>
    <row r="50" spans="1:13" s="1017" customFormat="1">
      <c r="B50" s="728"/>
      <c r="F50" s="1029"/>
      <c r="G50" s="801"/>
      <c r="H50" s="728"/>
      <c r="I50" s="728"/>
      <c r="J50" s="728"/>
      <c r="K50" s="728"/>
      <c r="L50" s="728"/>
      <c r="M50" s="706"/>
    </row>
    <row r="51" spans="1:13">
      <c r="A51" s="1017"/>
      <c r="B51" s="728"/>
      <c r="C51" s="1017"/>
      <c r="D51" s="1017"/>
      <c r="E51" s="1017"/>
      <c r="F51" s="1029"/>
      <c r="G51" s="801"/>
      <c r="H51" s="728"/>
      <c r="I51" s="728"/>
      <c r="J51" s="728"/>
      <c r="K51" s="728"/>
      <c r="L51" s="728"/>
    </row>
    <row r="52" spans="1:13">
      <c r="A52" s="728"/>
      <c r="B52" s="728"/>
      <c r="C52" s="728"/>
      <c r="D52" s="728"/>
      <c r="E52" s="728"/>
      <c r="F52" s="1019"/>
      <c r="G52" s="1030"/>
      <c r="H52" s="728"/>
      <c r="I52" s="728"/>
      <c r="J52" s="728"/>
      <c r="K52" s="728"/>
      <c r="L52" s="728"/>
    </row>
    <row r="53" spans="1:13" ht="18.75">
      <c r="A53" s="1031"/>
      <c r="B53" s="728"/>
      <c r="C53" s="1031"/>
      <c r="D53" s="1031"/>
      <c r="E53" s="1031"/>
      <c r="F53" s="1019"/>
      <c r="H53" s="728"/>
      <c r="I53" s="728"/>
      <c r="J53" s="728"/>
      <c r="K53" s="728"/>
      <c r="L53" s="728"/>
      <c r="M53" s="1017"/>
    </row>
    <row r="54" spans="1:13">
      <c r="A54" s="1032"/>
      <c r="B54" s="728"/>
      <c r="C54" s="1032"/>
      <c r="D54" s="1032"/>
      <c r="E54" s="1032"/>
      <c r="F54" s="1033"/>
      <c r="G54" s="1034"/>
      <c r="H54" s="728"/>
      <c r="I54" s="728"/>
      <c r="J54" s="728"/>
      <c r="K54" s="728"/>
      <c r="L54" s="728"/>
    </row>
    <row r="55" spans="1:13">
      <c r="A55" s="1035"/>
      <c r="B55" s="1017"/>
      <c r="C55" s="1035"/>
      <c r="D55" s="1035"/>
      <c r="E55" s="1035"/>
      <c r="F55" s="1019"/>
      <c r="G55" s="1036"/>
      <c r="H55" s="1017"/>
      <c r="I55" s="1017"/>
      <c r="J55" s="1017"/>
      <c r="K55" s="1017"/>
      <c r="L55" s="1017"/>
    </row>
    <row r="56" spans="1:13">
      <c r="A56" s="1037"/>
      <c r="B56" s="1017"/>
      <c r="C56" s="1037"/>
      <c r="D56" s="1037"/>
      <c r="E56" s="1037"/>
      <c r="F56" s="1019"/>
      <c r="G56" s="1036"/>
      <c r="H56" s="1017"/>
      <c r="I56" s="1017"/>
      <c r="J56" s="1017"/>
      <c r="K56" s="1017"/>
      <c r="L56" s="1017"/>
    </row>
    <row r="57" spans="1:13">
      <c r="A57" s="1037"/>
      <c r="B57" s="1017"/>
      <c r="C57" s="1037"/>
      <c r="D57" s="1037"/>
      <c r="E57" s="1037"/>
      <c r="F57" s="1019"/>
      <c r="G57" s="1036"/>
      <c r="H57" s="1017"/>
      <c r="I57" s="1017"/>
      <c r="J57" s="1017"/>
      <c r="K57" s="1017"/>
      <c r="L57" s="1017"/>
    </row>
    <row r="58" spans="1:13">
      <c r="A58" s="1037"/>
      <c r="B58" s="728"/>
      <c r="C58" s="1037"/>
      <c r="D58" s="1037"/>
      <c r="E58" s="1037"/>
      <c r="F58" s="1019"/>
      <c r="G58" s="1036"/>
      <c r="H58" s="728"/>
      <c r="I58" s="728"/>
      <c r="J58" s="728"/>
      <c r="K58" s="728"/>
      <c r="L58" s="728"/>
    </row>
    <row r="59" spans="1:13">
      <c r="A59" s="1037"/>
      <c r="B59" s="728"/>
      <c r="C59" s="1037"/>
      <c r="D59" s="1037"/>
      <c r="E59" s="1037"/>
      <c r="F59" s="1019"/>
      <c r="G59" s="1036"/>
      <c r="H59" s="728"/>
      <c r="I59" s="728"/>
      <c r="J59" s="728"/>
      <c r="K59" s="728"/>
      <c r="L59" s="728"/>
    </row>
    <row r="60" spans="1:13">
      <c r="A60" s="1037"/>
      <c r="C60" s="1037"/>
      <c r="D60" s="1037"/>
      <c r="E60" s="1037"/>
      <c r="F60" s="1019"/>
      <c r="G60" s="1036"/>
    </row>
    <row r="61" spans="1:13">
      <c r="A61" s="1037"/>
      <c r="C61" s="1037"/>
      <c r="D61" s="1037"/>
      <c r="E61" s="1037"/>
      <c r="F61" s="1019"/>
      <c r="G61" s="1036"/>
    </row>
    <row r="62" spans="1:13">
      <c r="A62" s="1037"/>
      <c r="C62" s="1037"/>
      <c r="D62" s="1037"/>
      <c r="E62" s="1037"/>
      <c r="F62" s="1019"/>
      <c r="G62" s="1036"/>
    </row>
    <row r="63" spans="1:13">
      <c r="A63" s="1037"/>
      <c r="C63" s="1037"/>
      <c r="D63" s="1037"/>
      <c r="E63" s="1037"/>
      <c r="F63" s="1019"/>
      <c r="G63" s="1036"/>
    </row>
    <row r="64" spans="1:13">
      <c r="A64" s="1037"/>
      <c r="C64" s="1037"/>
      <c r="D64" s="1037"/>
      <c r="E64" s="1037"/>
      <c r="F64" s="1019"/>
      <c r="G64" s="1036"/>
    </row>
    <row r="65" spans="1:13" s="693" customFormat="1">
      <c r="A65" s="1037"/>
      <c r="B65" s="706"/>
      <c r="C65" s="1037"/>
      <c r="D65" s="1037"/>
      <c r="E65" s="1037"/>
      <c r="F65" s="1019"/>
      <c r="G65" s="1036"/>
      <c r="H65" s="706"/>
      <c r="I65" s="706"/>
      <c r="J65" s="706"/>
      <c r="K65" s="706"/>
      <c r="L65" s="706"/>
      <c r="M65" s="706"/>
    </row>
    <row r="66" spans="1:13" s="693" customFormat="1">
      <c r="A66" s="1037"/>
      <c r="B66" s="706"/>
      <c r="C66" s="1037"/>
      <c r="D66" s="1037"/>
      <c r="E66" s="1037"/>
      <c r="F66" s="1019"/>
      <c r="G66" s="1036"/>
      <c r="H66" s="706"/>
      <c r="I66" s="706"/>
      <c r="J66" s="706"/>
      <c r="K66" s="706"/>
      <c r="L66" s="706"/>
      <c r="M66" s="706"/>
    </row>
    <row r="67" spans="1:13" s="693" customFormat="1">
      <c r="A67" s="1037"/>
      <c r="B67" s="706"/>
      <c r="C67" s="1037"/>
      <c r="D67" s="1037"/>
      <c r="E67" s="1037"/>
      <c r="F67" s="1019"/>
      <c r="G67" s="1036"/>
      <c r="H67" s="706"/>
      <c r="I67" s="706"/>
      <c r="J67" s="706"/>
      <c r="K67" s="706"/>
      <c r="L67" s="706"/>
      <c r="M67" s="706"/>
    </row>
    <row r="68" spans="1:13" s="693" customFormat="1">
      <c r="A68" s="1037"/>
      <c r="B68" s="706"/>
      <c r="C68" s="1037"/>
      <c r="D68" s="1037"/>
      <c r="E68" s="1037"/>
      <c r="F68" s="1019"/>
      <c r="G68" s="1036"/>
      <c r="H68" s="706"/>
      <c r="I68" s="706"/>
      <c r="J68" s="706"/>
      <c r="K68" s="706"/>
      <c r="L68" s="706"/>
      <c r="M68" s="706"/>
    </row>
    <row r="69" spans="1:13" s="693" customFormat="1">
      <c r="A69" s="1037"/>
      <c r="B69" s="706"/>
      <c r="C69" s="1037"/>
      <c r="D69" s="1037"/>
      <c r="E69" s="1037"/>
      <c r="F69" s="1019"/>
      <c r="G69" s="1036"/>
      <c r="H69" s="706"/>
      <c r="I69" s="706"/>
      <c r="J69" s="706"/>
      <c r="K69" s="706"/>
      <c r="L69" s="706"/>
      <c r="M69" s="706"/>
    </row>
    <row r="70" spans="1:13" s="693" customFormat="1">
      <c r="A70" s="1037"/>
      <c r="B70" s="706"/>
      <c r="C70" s="1037"/>
      <c r="D70" s="1037"/>
      <c r="E70" s="1037"/>
      <c r="F70" s="1038"/>
      <c r="G70" s="1036"/>
      <c r="H70" s="706"/>
      <c r="I70" s="706"/>
      <c r="J70" s="706"/>
      <c r="K70" s="706"/>
      <c r="L70" s="706"/>
      <c r="M70" s="706"/>
    </row>
    <row r="71" spans="1:13" s="693" customFormat="1">
      <c r="A71" s="1037"/>
      <c r="B71" s="706"/>
      <c r="C71" s="1037"/>
      <c r="D71" s="1037"/>
      <c r="E71" s="1037"/>
      <c r="F71" s="1019"/>
      <c r="G71" s="1036"/>
      <c r="H71" s="706"/>
      <c r="I71" s="706"/>
      <c r="J71" s="706"/>
      <c r="K71" s="706"/>
      <c r="L71" s="706"/>
      <c r="M71" s="706"/>
    </row>
    <row r="72" spans="1:13" s="693" customFormat="1">
      <c r="A72" s="1037"/>
      <c r="B72" s="706"/>
      <c r="C72" s="1037"/>
      <c r="D72" s="1037"/>
      <c r="E72" s="1037"/>
      <c r="F72" s="1029"/>
      <c r="G72" s="1036"/>
      <c r="H72" s="706"/>
      <c r="I72" s="706"/>
      <c r="J72" s="706"/>
      <c r="K72" s="706"/>
      <c r="L72" s="706"/>
      <c r="M72" s="706"/>
    </row>
    <row r="73" spans="1:13" s="693" customFormat="1">
      <c r="A73" s="1037"/>
      <c r="B73" s="1027"/>
      <c r="C73" s="1037"/>
      <c r="D73" s="1037"/>
      <c r="E73" s="1037"/>
      <c r="F73" s="1019"/>
      <c r="G73" s="1036"/>
      <c r="H73" s="1027"/>
      <c r="I73" s="1027"/>
      <c r="J73" s="1027"/>
      <c r="K73" s="1027"/>
      <c r="L73" s="1027"/>
      <c r="M73" s="706"/>
    </row>
    <row r="74" spans="1:13">
      <c r="A74" s="1017"/>
      <c r="C74" s="1017"/>
      <c r="D74" s="1017"/>
      <c r="E74" s="1017"/>
      <c r="F74" s="1039"/>
      <c r="G74" s="801"/>
    </row>
    <row r="75" spans="1:13">
      <c r="B75" s="1028"/>
      <c r="F75" s="1019"/>
      <c r="H75" s="1028"/>
      <c r="I75" s="1028"/>
      <c r="J75" s="1028"/>
      <c r="K75" s="1028"/>
      <c r="L75" s="1028"/>
    </row>
    <row r="76" spans="1:13">
      <c r="F76" s="1019"/>
    </row>
    <row r="77" spans="1:13" ht="18.75">
      <c r="A77" s="1031"/>
      <c r="C77" s="1031"/>
      <c r="D77" s="1031"/>
      <c r="E77" s="1031"/>
      <c r="F77" s="1019"/>
    </row>
    <row r="78" spans="1:13">
      <c r="A78" s="1032"/>
      <c r="C78" s="1032"/>
      <c r="D78" s="1032"/>
      <c r="E78" s="1032"/>
      <c r="F78" s="1033"/>
      <c r="G78" s="1034"/>
    </row>
    <row r="79" spans="1:13">
      <c r="A79" s="1018"/>
      <c r="C79" s="1018"/>
      <c r="D79" s="1018"/>
      <c r="E79" s="1018"/>
      <c r="F79" s="1019"/>
    </row>
    <row r="80" spans="1:13">
      <c r="A80" s="1018"/>
      <c r="B80" s="1017"/>
      <c r="C80" s="1018"/>
      <c r="D80" s="1018"/>
      <c r="E80" s="1018"/>
      <c r="F80" s="1019"/>
      <c r="H80" s="1017"/>
      <c r="I80" s="1017"/>
      <c r="J80" s="1017"/>
      <c r="K80" s="1017"/>
      <c r="L80" s="1017"/>
    </row>
    <row r="81" spans="1:6">
      <c r="A81" s="1018"/>
      <c r="C81" s="1018"/>
      <c r="D81" s="1018"/>
      <c r="E81" s="1018"/>
      <c r="F81" s="1019"/>
    </row>
    <row r="82" spans="1:6">
      <c r="A82" s="1018"/>
      <c r="C82" s="1018"/>
      <c r="D82" s="1018"/>
      <c r="E82" s="1018"/>
      <c r="F82" s="1019"/>
    </row>
    <row r="83" spans="1:6">
      <c r="A83" s="1018"/>
      <c r="C83" s="1018"/>
      <c r="D83" s="1018"/>
      <c r="E83" s="1018"/>
      <c r="F83" s="1019"/>
    </row>
    <row r="84" spans="1:6">
      <c r="A84" s="1018"/>
      <c r="C84" s="1018"/>
      <c r="D84" s="1018"/>
      <c r="E84" s="1018"/>
      <c r="F84" s="1019"/>
    </row>
    <row r="85" spans="1:6">
      <c r="A85" s="1018"/>
      <c r="C85" s="1018"/>
      <c r="D85" s="1018"/>
      <c r="E85" s="1018"/>
      <c r="F85" s="1019"/>
    </row>
    <row r="86" spans="1:6">
      <c r="A86" s="1018"/>
      <c r="C86" s="1018"/>
      <c r="D86" s="1018"/>
      <c r="E86" s="1018"/>
      <c r="F86" s="1019"/>
    </row>
    <row r="87" spans="1:6">
      <c r="A87" s="1018"/>
      <c r="C87" s="1018"/>
      <c r="D87" s="1018"/>
      <c r="E87" s="1018"/>
      <c r="F87" s="1019"/>
    </row>
    <row r="88" spans="1:6">
      <c r="A88" s="1018"/>
      <c r="C88" s="1018"/>
      <c r="D88" s="1018"/>
      <c r="E88" s="1018"/>
      <c r="F88" s="1019"/>
    </row>
    <row r="89" spans="1:6">
      <c r="A89" s="1018"/>
      <c r="C89" s="1018"/>
      <c r="D89" s="1018"/>
      <c r="E89" s="1018"/>
      <c r="F89" s="1019"/>
    </row>
    <row r="90" spans="1:6">
      <c r="A90" s="1018"/>
      <c r="C90" s="1018"/>
      <c r="D90" s="1018"/>
      <c r="E90" s="1018"/>
      <c r="F90" s="1019"/>
    </row>
    <row r="91" spans="1:6">
      <c r="A91" s="1018"/>
      <c r="C91" s="1018"/>
      <c r="D91" s="1018"/>
      <c r="E91" s="1018"/>
      <c r="F91" s="1019"/>
    </row>
    <row r="92" spans="1:6">
      <c r="A92" s="1018"/>
      <c r="C92" s="1018"/>
      <c r="D92" s="1018"/>
      <c r="E92" s="1018"/>
      <c r="F92" s="1019"/>
    </row>
    <row r="93" spans="1:6">
      <c r="A93" s="1018"/>
      <c r="C93" s="1018"/>
      <c r="D93" s="1018"/>
      <c r="E93" s="1018"/>
      <c r="F93" s="1019"/>
    </row>
    <row r="94" spans="1:6">
      <c r="A94" s="1018"/>
      <c r="C94" s="1018"/>
      <c r="D94" s="1018"/>
      <c r="E94" s="1018"/>
      <c r="F94" s="1019"/>
    </row>
    <row r="95" spans="1:6">
      <c r="A95" s="1018"/>
      <c r="C95" s="1018"/>
      <c r="D95" s="1018"/>
      <c r="E95" s="1018"/>
      <c r="F95" s="1019"/>
    </row>
    <row r="96" spans="1:6">
      <c r="A96" s="1018"/>
      <c r="C96" s="1018"/>
      <c r="D96" s="1018"/>
      <c r="E96" s="1018"/>
      <c r="F96" s="1019"/>
    </row>
    <row r="97" spans="1:6">
      <c r="A97" s="1018"/>
      <c r="C97" s="1018"/>
      <c r="D97" s="1018"/>
      <c r="E97" s="1018"/>
      <c r="F97" s="1019"/>
    </row>
    <row r="98" spans="1:6">
      <c r="A98" s="1018"/>
      <c r="C98" s="1018"/>
      <c r="D98" s="1018"/>
      <c r="E98" s="1018"/>
      <c r="F98" s="1019"/>
    </row>
    <row r="99" spans="1:6">
      <c r="A99" s="1018"/>
      <c r="C99" s="1018"/>
      <c r="D99" s="1018"/>
      <c r="E99" s="1018"/>
      <c r="F99" s="1019"/>
    </row>
    <row r="100" spans="1:6">
      <c r="A100" s="1018"/>
      <c r="C100" s="1018"/>
      <c r="D100" s="1018"/>
      <c r="E100" s="1018"/>
      <c r="F100" s="1019"/>
    </row>
  </sheetData>
  <sheetProtection password="AAE5" sheet="1" objects="1" scenarios="1" selectLockedCells="1"/>
  <phoneticPr fontId="45" type="noConversion"/>
  <conditionalFormatting sqref="F3">
    <cfRule type="cellIs" dxfId="257" priority="2" operator="greaterThan">
      <formula>$E$3</formula>
    </cfRule>
  </conditionalFormatting>
  <conditionalFormatting sqref="H3:H29">
    <cfRule type="cellIs" dxfId="256"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Yong Hua (花瑞陽)</cp:lastModifiedBy>
  <cp:lastPrinted>2005-09-19T05:32:02Z</cp:lastPrinted>
  <dcterms:created xsi:type="dcterms:W3CDTF">2003-10-03T22:17:45Z</dcterms:created>
  <dcterms:modified xsi:type="dcterms:W3CDTF">2015-12-15T08:12:13Z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